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9440" windowHeight="12540"/>
  </bookViews>
  <sheets>
    <sheet name="渡船明细汇总表" sheetId="5" r:id="rId1"/>
  </sheets>
  <calcPr calcId="125725"/>
</workbook>
</file>

<file path=xl/calcChain.xml><?xml version="1.0" encoding="utf-8"?>
<calcChain xmlns="http://schemas.openxmlformats.org/spreadsheetml/2006/main">
  <c r="N16" i="5"/>
  <c r="M16"/>
  <c r="J16"/>
  <c r="N15"/>
  <c r="M15"/>
  <c r="K15"/>
  <c r="J15"/>
  <c r="F15"/>
  <c r="N14"/>
  <c r="M14"/>
  <c r="K14"/>
  <c r="J14"/>
  <c r="F14"/>
  <c r="N13"/>
  <c r="M13"/>
  <c r="K13"/>
  <c r="J13"/>
  <c r="F13"/>
  <c r="N12"/>
  <c r="M12"/>
  <c r="K12"/>
  <c r="J12"/>
  <c r="F12"/>
  <c r="N11"/>
  <c r="M11"/>
  <c r="K11"/>
  <c r="J11"/>
  <c r="F11"/>
  <c r="N10"/>
  <c r="M10"/>
  <c r="K10"/>
  <c r="J10"/>
  <c r="F10"/>
  <c r="N9"/>
  <c r="M9"/>
  <c r="K9"/>
  <c r="J9"/>
  <c r="F9"/>
  <c r="N8"/>
  <c r="M8"/>
  <c r="K8"/>
  <c r="J8"/>
  <c r="F8"/>
  <c r="N7"/>
  <c r="M7"/>
  <c r="K7"/>
  <c r="J7"/>
  <c r="F7"/>
  <c r="N6"/>
  <c r="M6"/>
  <c r="K6"/>
  <c r="J6"/>
  <c r="F6"/>
</calcChain>
</file>

<file path=xl/sharedStrings.xml><?xml version="1.0" encoding="utf-8"?>
<sst xmlns="http://schemas.openxmlformats.org/spreadsheetml/2006/main" count="40" uniqueCount="39">
  <si>
    <t>附件</t>
  </si>
  <si>
    <t>序号</t>
  </si>
  <si>
    <t>船舶名称</t>
  </si>
  <si>
    <t>载客定额(人)(1)</t>
  </si>
  <si>
    <t>营运系数（实际营运天数/365）(2)</t>
  </si>
  <si>
    <t>单船综合客位数(3)=(1)×(2)</t>
  </si>
  <si>
    <t>渡工劳务费用（万元）</t>
  </si>
  <si>
    <t>直接油补金额（万元）</t>
  </si>
  <si>
    <t>单船补贴金额小计（万元）（10）=（6）+（9）</t>
  </si>
  <si>
    <t>运营调节系数(4)</t>
  </si>
  <si>
    <t>补助标准（万元/年）(5)</t>
  </si>
  <si>
    <t>渡工劳务费用（万元）(6)=(4)×(5)</t>
  </si>
  <si>
    <t>全市直接油补金额（16.66万元）（8）</t>
  </si>
  <si>
    <t>直接油补金额（万元）(9)=(7)×(8)</t>
  </si>
  <si>
    <t>粤东莞渡0026</t>
  </si>
  <si>
    <t>粤东莞渡0068</t>
  </si>
  <si>
    <t>粤东莞交0008</t>
  </si>
  <si>
    <t>粤东莞交0009</t>
  </si>
  <si>
    <t>郭洲渡口</t>
  </si>
  <si>
    <t>粤东莞渡0011</t>
  </si>
  <si>
    <t>粤东莞渡0012</t>
  </si>
  <si>
    <t>鲤鱼洲渡口</t>
  </si>
  <si>
    <t>粤东莞渡0082</t>
  </si>
  <si>
    <t>鲤鱼洲渡船</t>
  </si>
  <si>
    <t xml:space="preserve">粤石龙渡0001 </t>
  </si>
  <si>
    <t>粤石龙渡0002</t>
  </si>
  <si>
    <t>合计</t>
  </si>
  <si>
    <t>注：以上数据根据《广东省交通运输厅关于印发2022年度农村水路油价补贴资金分配方案的通知》（粤交安函〔2022〕957号）整理</t>
    <phoneticPr fontId="7" type="noConversion"/>
  </si>
  <si>
    <t>东莞市2022年度农村水路渡运油价直接补贴资金发放明细表</t>
    <phoneticPr fontId="7" type="noConversion"/>
  </si>
  <si>
    <t>渡口名称</t>
    <phoneticPr fontId="7" type="noConversion"/>
  </si>
  <si>
    <t>渡口所在地村（居）委会</t>
    <phoneticPr fontId="7" type="noConversion"/>
  </si>
  <si>
    <t>樟村渡口</t>
    <phoneticPr fontId="7" type="noConversion"/>
  </si>
  <si>
    <t>东莞市东城街道办事处樟村社区居民委员会</t>
    <phoneticPr fontId="7" type="noConversion"/>
  </si>
  <si>
    <t>大王洲渡口</t>
    <phoneticPr fontId="7" type="noConversion"/>
  </si>
  <si>
    <t>东莞市石排镇田边村村民委员会</t>
    <phoneticPr fontId="7" type="noConversion"/>
  </si>
  <si>
    <t>东莞市中堂镇中堂村村民委员会</t>
    <phoneticPr fontId="7" type="noConversion"/>
  </si>
  <si>
    <t>沙腰渡口</t>
    <phoneticPr fontId="7" type="noConversion"/>
  </si>
  <si>
    <t>东莞市石碣镇沙腰村村民委员会</t>
    <phoneticPr fontId="7" type="noConversion"/>
  </si>
  <si>
    <t>核定单船综合客位数占全市合计数比例（7）=（3）÷306</t>
    <phoneticPr fontId="7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</si>
</sst>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#,##0.00_ "/>
    <numFmt numFmtId="179" formatCode="0.0%"/>
  </numFmts>
  <fonts count="12">
    <font>
      <sz val="12"/>
      <name val="宋体"/>
      <charset val="134"/>
    </font>
    <font>
      <sz val="11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/>
    <xf numFmtId="0" fontId="1" fillId="0" borderId="0" xfId="4" applyFont="1" applyFill="1">
      <alignment vertical="center"/>
    </xf>
    <xf numFmtId="0" fontId="4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4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>
      <alignment vertical="center"/>
    </xf>
    <xf numFmtId="177" fontId="4" fillId="0" borderId="1" xfId="4" applyNumberFormat="1" applyFont="1" applyFill="1" applyBorder="1" applyAlignment="1">
      <alignment horizontal="center" vertical="center"/>
    </xf>
    <xf numFmtId="178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vertical="center" wrapText="1"/>
    </xf>
    <xf numFmtId="178" fontId="5" fillId="0" borderId="1" xfId="4" applyNumberFormat="1" applyFont="1" applyFill="1" applyBorder="1" applyAlignment="1">
      <alignment horizontal="center" vertical="center" wrapText="1"/>
    </xf>
    <xf numFmtId="179" fontId="9" fillId="0" borderId="1" xfId="4" applyNumberFormat="1" applyFont="1" applyFill="1" applyBorder="1" applyAlignment="1">
      <alignment horizontal="center" vertical="center"/>
    </xf>
    <xf numFmtId="176" fontId="9" fillId="0" borderId="1" xfId="4" applyNumberFormat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left" vertical="center"/>
    </xf>
    <xf numFmtId="178" fontId="3" fillId="0" borderId="0" xfId="4" applyNumberFormat="1" applyFont="1" applyFill="1" applyAlignment="1">
      <alignment horizontal="left" vertical="center"/>
    </xf>
    <xf numFmtId="0" fontId="4" fillId="0" borderId="1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178" fontId="4" fillId="0" borderId="1" xfId="4" applyNumberFormat="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/>
    </xf>
    <xf numFmtId="1" fontId="5" fillId="0" borderId="1" xfId="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">
    <cellStyle name="百分比 2" xfId="1"/>
    <cellStyle name="常规" xfId="0" builtinId="0"/>
    <cellStyle name="常规 2" xfId="4"/>
    <cellStyle name="常规 2 2" xfId="3"/>
    <cellStyle name="常规 2 2 2" xfId="2"/>
    <cellStyle name="常规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H21" sqref="H21"/>
    </sheetView>
  </sheetViews>
  <sheetFormatPr defaultColWidth="9" defaultRowHeight="13.5"/>
  <cols>
    <col min="1" max="1" width="4.75" style="1" customWidth="1"/>
    <col min="2" max="3" width="9.875" style="1" customWidth="1"/>
    <col min="4" max="4" width="12.125" style="1" customWidth="1"/>
    <col min="5" max="6" width="7.625" style="1" customWidth="1"/>
    <col min="7" max="7" width="9.375" style="1" customWidth="1"/>
    <col min="8" max="8" width="7.5" style="1" customWidth="1"/>
    <col min="9" max="9" width="8.5" style="1" customWidth="1"/>
    <col min="10" max="10" width="9.5" style="1" customWidth="1"/>
    <col min="11" max="11" width="9.875" style="1" customWidth="1"/>
    <col min="12" max="12" width="9.5" style="1" customWidth="1"/>
    <col min="13" max="13" width="10.75" style="1" customWidth="1"/>
    <col min="14" max="14" width="11.5" style="1" customWidth="1"/>
    <col min="15" max="17" width="9" style="1"/>
    <col min="18" max="18" width="6.25" style="1" customWidth="1"/>
    <col min="19" max="16384" width="9" style="1"/>
  </cols>
  <sheetData>
    <row r="1" spans="1:14">
      <c r="A1" s="1" t="s">
        <v>0</v>
      </c>
    </row>
    <row r="2" spans="1:14" ht="41.1" customHeight="1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8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48" customHeight="1">
      <c r="A4" s="19" t="s">
        <v>1</v>
      </c>
      <c r="B4" s="22" t="s">
        <v>29</v>
      </c>
      <c r="C4" s="22" t="s">
        <v>30</v>
      </c>
      <c r="D4" s="22" t="s">
        <v>2</v>
      </c>
      <c r="E4" s="22" t="s">
        <v>3</v>
      </c>
      <c r="F4" s="22" t="s">
        <v>4</v>
      </c>
      <c r="G4" s="22" t="s">
        <v>5</v>
      </c>
      <c r="H4" s="19" t="s">
        <v>6</v>
      </c>
      <c r="I4" s="19"/>
      <c r="J4" s="19"/>
      <c r="K4" s="19" t="s">
        <v>7</v>
      </c>
      <c r="L4" s="19"/>
      <c r="M4" s="19"/>
      <c r="N4" s="24" t="s">
        <v>8</v>
      </c>
    </row>
    <row r="5" spans="1:14" ht="75.75" customHeight="1">
      <c r="A5" s="19"/>
      <c r="B5" s="23"/>
      <c r="C5" s="23"/>
      <c r="D5" s="23"/>
      <c r="E5" s="23"/>
      <c r="F5" s="23"/>
      <c r="G5" s="23"/>
      <c r="H5" s="2" t="s">
        <v>9</v>
      </c>
      <c r="I5" s="2" t="s">
        <v>10</v>
      </c>
      <c r="J5" s="11" t="s">
        <v>11</v>
      </c>
      <c r="K5" s="11" t="s">
        <v>38</v>
      </c>
      <c r="L5" s="11" t="s">
        <v>12</v>
      </c>
      <c r="M5" s="11" t="s">
        <v>13</v>
      </c>
      <c r="N5" s="24"/>
    </row>
    <row r="6" spans="1:14" ht="25.5" customHeight="1">
      <c r="A6" s="26">
        <v>1</v>
      </c>
      <c r="B6" s="30" t="s">
        <v>31</v>
      </c>
      <c r="C6" s="29" t="s">
        <v>32</v>
      </c>
      <c r="D6" s="3" t="s">
        <v>14</v>
      </c>
      <c r="E6" s="3">
        <v>78</v>
      </c>
      <c r="F6" s="4">
        <f>337/365</f>
        <v>0.92328767123287703</v>
      </c>
      <c r="G6" s="5">
        <v>72</v>
      </c>
      <c r="H6" s="5">
        <v>1</v>
      </c>
      <c r="I6" s="5">
        <v>1.2</v>
      </c>
      <c r="J6" s="12">
        <f>H6*I6</f>
        <v>1.2</v>
      </c>
      <c r="K6" s="13">
        <f>G6/304</f>
        <v>0.23684210526315799</v>
      </c>
      <c r="L6" s="12">
        <v>16.66</v>
      </c>
      <c r="M6" s="14">
        <f>K6*L6</f>
        <v>3.9457894736842101</v>
      </c>
      <c r="N6" s="12">
        <f>J6+M6</f>
        <v>5.1457894736842098</v>
      </c>
    </row>
    <row r="7" spans="1:14" ht="25.5" customHeight="1">
      <c r="A7" s="26"/>
      <c r="B7" s="27"/>
      <c r="C7" s="28"/>
      <c r="D7" s="3" t="s">
        <v>15</v>
      </c>
      <c r="E7" s="3">
        <v>60</v>
      </c>
      <c r="F7" s="6">
        <f>283/365</f>
        <v>0.77534246575342503</v>
      </c>
      <c r="G7" s="5">
        <v>47</v>
      </c>
      <c r="H7" s="5">
        <v>1</v>
      </c>
      <c r="I7" s="5">
        <v>1.2</v>
      </c>
      <c r="J7" s="12">
        <f t="shared" ref="J7:J15" si="0">H7*I7</f>
        <v>1.2</v>
      </c>
      <c r="K7" s="13">
        <f t="shared" ref="K7:K15" si="1">G7/304</f>
        <v>0.154605263157895</v>
      </c>
      <c r="L7" s="12">
        <v>16.66</v>
      </c>
      <c r="M7" s="14">
        <f>K7*L7</f>
        <v>2.57572368421053</v>
      </c>
      <c r="N7" s="12">
        <f t="shared" ref="N7:N15" si="2">J7+M7</f>
        <v>3.7757236842105302</v>
      </c>
    </row>
    <row r="8" spans="1:14" ht="25.5" customHeight="1">
      <c r="A8" s="26">
        <v>2</v>
      </c>
      <c r="B8" s="30" t="s">
        <v>33</v>
      </c>
      <c r="C8" s="29" t="s">
        <v>32</v>
      </c>
      <c r="D8" s="3" t="s">
        <v>16</v>
      </c>
      <c r="E8" s="3">
        <v>32</v>
      </c>
      <c r="F8" s="6">
        <f>235/365</f>
        <v>0.64383561643835596</v>
      </c>
      <c r="G8" s="5">
        <v>20</v>
      </c>
      <c r="H8" s="5">
        <v>1</v>
      </c>
      <c r="I8" s="5">
        <v>1.2</v>
      </c>
      <c r="J8" s="12">
        <f t="shared" si="0"/>
        <v>1.2</v>
      </c>
      <c r="K8" s="13">
        <f t="shared" si="1"/>
        <v>6.5789473684210495E-2</v>
      </c>
      <c r="L8" s="12">
        <v>16.66</v>
      </c>
      <c r="M8" s="14">
        <f t="shared" ref="M8:M15" si="3">K8*L8</f>
        <v>1.0960526315789501</v>
      </c>
      <c r="N8" s="12">
        <f t="shared" si="2"/>
        <v>2.29605263157895</v>
      </c>
    </row>
    <row r="9" spans="1:14" ht="25.5" customHeight="1">
      <c r="A9" s="26"/>
      <c r="B9" s="27"/>
      <c r="C9" s="28"/>
      <c r="D9" s="3" t="s">
        <v>17</v>
      </c>
      <c r="E9" s="3">
        <v>32</v>
      </c>
      <c r="F9" s="4">
        <f>262/365</f>
        <v>0.71780821917808202</v>
      </c>
      <c r="G9" s="5">
        <v>23</v>
      </c>
      <c r="H9" s="5">
        <v>1</v>
      </c>
      <c r="I9" s="5">
        <v>1.2</v>
      </c>
      <c r="J9" s="12">
        <f t="shared" si="0"/>
        <v>1.2</v>
      </c>
      <c r="K9" s="13">
        <f t="shared" si="1"/>
        <v>7.5657894736842105E-2</v>
      </c>
      <c r="L9" s="12">
        <v>16.66</v>
      </c>
      <c r="M9" s="14">
        <f t="shared" si="3"/>
        <v>1.26046052631579</v>
      </c>
      <c r="N9" s="12">
        <f t="shared" si="2"/>
        <v>2.4604605263157899</v>
      </c>
    </row>
    <row r="10" spans="1:14" ht="25.5" customHeight="1">
      <c r="A10" s="26">
        <v>3</v>
      </c>
      <c r="B10" s="27" t="s">
        <v>18</v>
      </c>
      <c r="C10" s="29" t="s">
        <v>35</v>
      </c>
      <c r="D10" s="3" t="s">
        <v>19</v>
      </c>
      <c r="E10" s="3">
        <v>50</v>
      </c>
      <c r="F10" s="6">
        <f>335/365</f>
        <v>0.91780821917808197</v>
      </c>
      <c r="G10" s="5">
        <v>46</v>
      </c>
      <c r="H10" s="5">
        <v>1</v>
      </c>
      <c r="I10" s="5">
        <v>1.2</v>
      </c>
      <c r="J10" s="12">
        <f t="shared" si="0"/>
        <v>1.2</v>
      </c>
      <c r="K10" s="13">
        <f t="shared" si="1"/>
        <v>0.15131578947368399</v>
      </c>
      <c r="L10" s="12">
        <v>16.66</v>
      </c>
      <c r="M10" s="14">
        <f t="shared" si="3"/>
        <v>2.52092105263158</v>
      </c>
      <c r="N10" s="12">
        <f t="shared" si="2"/>
        <v>3.7209210526315801</v>
      </c>
    </row>
    <row r="11" spans="1:14" ht="25.5" customHeight="1">
      <c r="A11" s="26"/>
      <c r="B11" s="27"/>
      <c r="C11" s="28"/>
      <c r="D11" s="3" t="s">
        <v>20</v>
      </c>
      <c r="E11" s="3">
        <v>30</v>
      </c>
      <c r="F11" s="6">
        <f>240/365</f>
        <v>0.65753424657534199</v>
      </c>
      <c r="G11" s="5">
        <v>20</v>
      </c>
      <c r="H11" s="5">
        <v>1</v>
      </c>
      <c r="I11" s="5">
        <v>1.2</v>
      </c>
      <c r="J11" s="12">
        <f t="shared" si="0"/>
        <v>1.2</v>
      </c>
      <c r="K11" s="13">
        <f t="shared" si="1"/>
        <v>6.5789473684210495E-2</v>
      </c>
      <c r="L11" s="12">
        <v>16.66</v>
      </c>
      <c r="M11" s="14">
        <f t="shared" si="3"/>
        <v>1.0960526315789501</v>
      </c>
      <c r="N11" s="12">
        <f t="shared" si="2"/>
        <v>2.29605263157895</v>
      </c>
    </row>
    <row r="12" spans="1:14" ht="25.5" customHeight="1">
      <c r="A12" s="26">
        <v>4</v>
      </c>
      <c r="B12" s="27" t="s">
        <v>21</v>
      </c>
      <c r="C12" s="29" t="s">
        <v>34</v>
      </c>
      <c r="D12" s="3" t="s">
        <v>22</v>
      </c>
      <c r="E12" s="3">
        <v>29</v>
      </c>
      <c r="F12" s="6">
        <f>245/365</f>
        <v>0.67123287671232901</v>
      </c>
      <c r="G12" s="5">
        <v>19</v>
      </c>
      <c r="H12" s="5">
        <v>1</v>
      </c>
      <c r="I12" s="5">
        <v>1.2</v>
      </c>
      <c r="J12" s="12">
        <f t="shared" si="0"/>
        <v>1.2</v>
      </c>
      <c r="K12" s="13">
        <f t="shared" si="1"/>
        <v>6.25E-2</v>
      </c>
      <c r="L12" s="12">
        <v>16.66</v>
      </c>
      <c r="M12" s="14">
        <f t="shared" si="3"/>
        <v>1.04125</v>
      </c>
      <c r="N12" s="12">
        <f t="shared" si="2"/>
        <v>2.24125</v>
      </c>
    </row>
    <row r="13" spans="1:14" ht="25.5" customHeight="1">
      <c r="A13" s="26"/>
      <c r="B13" s="27"/>
      <c r="C13" s="28"/>
      <c r="D13" s="3" t="s">
        <v>23</v>
      </c>
      <c r="E13" s="3">
        <v>75</v>
      </c>
      <c r="F13" s="4">
        <f>120/365</f>
        <v>0.32876712328767099</v>
      </c>
      <c r="G13" s="5">
        <v>25</v>
      </c>
      <c r="H13" s="5">
        <v>0.5</v>
      </c>
      <c r="I13" s="5">
        <v>1.2</v>
      </c>
      <c r="J13" s="12">
        <f t="shared" si="0"/>
        <v>0.6</v>
      </c>
      <c r="K13" s="13">
        <f t="shared" si="1"/>
        <v>8.2236842105263205E-2</v>
      </c>
      <c r="L13" s="12">
        <v>16.66</v>
      </c>
      <c r="M13" s="14">
        <f t="shared" si="3"/>
        <v>1.3700657894736801</v>
      </c>
      <c r="N13" s="12">
        <f t="shared" si="2"/>
        <v>1.9700657894736799</v>
      </c>
    </row>
    <row r="14" spans="1:14" ht="25.5" customHeight="1">
      <c r="A14" s="26">
        <v>5</v>
      </c>
      <c r="B14" s="30" t="s">
        <v>36</v>
      </c>
      <c r="C14" s="29" t="s">
        <v>37</v>
      </c>
      <c r="D14" s="3" t="s">
        <v>24</v>
      </c>
      <c r="E14" s="3">
        <v>29</v>
      </c>
      <c r="F14" s="6">
        <f>75/365</f>
        <v>0.20547945205479501</v>
      </c>
      <c r="G14" s="5">
        <v>6</v>
      </c>
      <c r="H14" s="5">
        <v>0.5</v>
      </c>
      <c r="I14" s="5">
        <v>1.2</v>
      </c>
      <c r="J14" s="12">
        <f t="shared" si="0"/>
        <v>0.6</v>
      </c>
      <c r="K14" s="13">
        <f t="shared" si="1"/>
        <v>1.9736842105263198E-2</v>
      </c>
      <c r="L14" s="12">
        <v>16.66</v>
      </c>
      <c r="M14" s="14">
        <f t="shared" si="3"/>
        <v>0.32881578947368401</v>
      </c>
      <c r="N14" s="12">
        <f t="shared" si="2"/>
        <v>0.92881578947368404</v>
      </c>
    </row>
    <row r="15" spans="1:14" ht="25.5" customHeight="1">
      <c r="A15" s="26"/>
      <c r="B15" s="27"/>
      <c r="C15" s="28"/>
      <c r="D15" s="3" t="s">
        <v>25</v>
      </c>
      <c r="E15" s="3">
        <v>29</v>
      </c>
      <c r="F15" s="4">
        <f>320/365</f>
        <v>0.87671232876712302</v>
      </c>
      <c r="G15" s="5">
        <v>26</v>
      </c>
      <c r="H15" s="5">
        <v>1</v>
      </c>
      <c r="I15" s="5">
        <v>1.2</v>
      </c>
      <c r="J15" s="12">
        <f t="shared" si="0"/>
        <v>1.2</v>
      </c>
      <c r="K15" s="13">
        <f t="shared" si="1"/>
        <v>8.55263157894737E-2</v>
      </c>
      <c r="L15" s="12">
        <v>16.66</v>
      </c>
      <c r="M15" s="14">
        <f t="shared" si="3"/>
        <v>1.4248684210526299</v>
      </c>
      <c r="N15" s="12">
        <f t="shared" si="2"/>
        <v>2.6248684210526299</v>
      </c>
    </row>
    <row r="16" spans="1:14" ht="22.5" customHeight="1">
      <c r="A16" s="20" t="s">
        <v>26</v>
      </c>
      <c r="B16" s="21"/>
      <c r="C16" s="21"/>
      <c r="D16" s="21"/>
      <c r="E16" s="7">
        <v>444</v>
      </c>
      <c r="F16" s="8"/>
      <c r="G16" s="7">
        <v>304</v>
      </c>
      <c r="H16" s="9"/>
      <c r="I16" s="9"/>
      <c r="J16" s="10">
        <f>SUM(J6:J15)</f>
        <v>10.8</v>
      </c>
      <c r="K16" s="15"/>
      <c r="L16" s="8"/>
      <c r="M16" s="10">
        <f>SUM(M6:M15)</f>
        <v>16.66</v>
      </c>
      <c r="N16" s="10">
        <f>SUM(N6:N15)</f>
        <v>27.46</v>
      </c>
    </row>
    <row r="17" spans="1:14" ht="36" customHeight="1">
      <c r="A17" s="25" t="s">
        <v>27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</sheetData>
  <mergeCells count="29">
    <mergeCell ref="A17:N17"/>
    <mergeCell ref="A4:A5"/>
    <mergeCell ref="A6:A7"/>
    <mergeCell ref="A8:A9"/>
    <mergeCell ref="A10:A11"/>
    <mergeCell ref="A12:A13"/>
    <mergeCell ref="A14:A15"/>
    <mergeCell ref="B4:B5"/>
    <mergeCell ref="B6:B7"/>
    <mergeCell ref="B8:B9"/>
    <mergeCell ref="B10:B11"/>
    <mergeCell ref="B12:B13"/>
    <mergeCell ref="B14:B15"/>
    <mergeCell ref="D4:D5"/>
    <mergeCell ref="E4:E5"/>
    <mergeCell ref="F4:F5"/>
    <mergeCell ref="A2:N2"/>
    <mergeCell ref="A3:N3"/>
    <mergeCell ref="H4:J4"/>
    <mergeCell ref="K4:M4"/>
    <mergeCell ref="A16:D16"/>
    <mergeCell ref="G4:G5"/>
    <mergeCell ref="N4:N5"/>
    <mergeCell ref="C4:C5"/>
    <mergeCell ref="C6:C7"/>
    <mergeCell ref="C8:C9"/>
    <mergeCell ref="C10:C11"/>
    <mergeCell ref="C12:C13"/>
    <mergeCell ref="C14:C15"/>
  </mergeCells>
  <phoneticPr fontId="7" type="noConversion"/>
  <pageMargins left="0.74803149606299213" right="0.74803149606299213" top="0.51181102362204722" bottom="0.98425196850393704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渡船明细汇总表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崔昕</cp:lastModifiedBy>
  <cp:lastPrinted>2023-07-11T09:04:42Z</cp:lastPrinted>
  <dcterms:created xsi:type="dcterms:W3CDTF">1996-12-17T01:32:00Z</dcterms:created>
  <dcterms:modified xsi:type="dcterms:W3CDTF">2023-07-11T09:04:46Z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2F0947F9FDA0421980E3312CF79E6E04</vt:lpwstr>
  </property>
</Properties>
</file>