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场运行监测" sheetId="10" r:id="rId1"/>
    <sheet name="客流地区分布" sheetId="11" r:id="rId2"/>
    <sheet name="客运站运行监测" sheetId="12" r:id="rId3"/>
  </sheets>
  <calcPr calcId="144525"/>
</workbook>
</file>

<file path=xl/sharedStrings.xml><?xml version="1.0" encoding="utf-8"?>
<sst xmlns="http://schemas.openxmlformats.org/spreadsheetml/2006/main" count="238" uniqueCount="191">
  <si>
    <t>表1</t>
  </si>
  <si>
    <t>东莞市道路客运行业市场运行监测指标统计表</t>
  </si>
  <si>
    <t>统计周期：2023年7-12月</t>
  </si>
  <si>
    <t>序号</t>
  </si>
  <si>
    <t>一级指标</t>
  </si>
  <si>
    <t>二级指标</t>
  </si>
  <si>
    <t>三级指标</t>
  </si>
  <si>
    <t>指标数</t>
  </si>
  <si>
    <t>7月</t>
  </si>
  <si>
    <t>8月</t>
  </si>
  <si>
    <t>9月</t>
  </si>
  <si>
    <t>10月</t>
  </si>
  <si>
    <t>11月</t>
  </si>
  <si>
    <t>12月</t>
  </si>
  <si>
    <t>综合</t>
  </si>
  <si>
    <t>a1</t>
  </si>
  <si>
    <t>行业概况
（运能指标）</t>
  </si>
  <si>
    <t>客运企业（家）</t>
  </si>
  <si>
    <t>-</t>
  </si>
  <si>
    <t>a2</t>
  </si>
  <si>
    <t>客运指标数（个）</t>
  </si>
  <si>
    <t>a3</t>
  </si>
  <si>
    <t xml:space="preserve">    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</si>
  <si>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</si>
  <si>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</si>
  <si>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</si>
  <si>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</si>
  <si>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</si>
  <si>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</si>
  <si>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</si>
  <si>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</si>
  <si>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</si>
  <si>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</si>
  <si>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</si>
  <si>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</si>
  <si>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
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</si>
  <si>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</si>
  <si>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</si>
  <si>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</si>
  <si>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</si>
  <si>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</si>
  <si>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</si>
  <si>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</si>
  <si>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</si>
  <si>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定制客运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</si>
  <si>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</si>
  <si>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</si>
  <si>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</si>
  <si>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</si>
  <si>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</si>
  <si>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</si>
  <si>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</si>
  <si>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指标利用率</t>
  </si>
  <si>
    <t>a19</t>
  </si>
  <si>
    <t>出车率</t>
  </si>
  <si>
    <t>a20</t>
  </si>
  <si>
    <t>运能利用率</t>
  </si>
  <si>
    <t>表2</t>
  </si>
  <si>
    <t>东莞市道路客运行业客流地区分布指标统计表</t>
  </si>
  <si>
    <t>客运量（人次）</t>
  </si>
  <si>
    <t>占比（%）</t>
  </si>
  <si>
    <t>说明</t>
  </si>
  <si>
    <t>b1</t>
  </si>
  <si>
    <t>广东</t>
  </si>
  <si>
    <t>b2</t>
  </si>
  <si>
    <t>广州</t>
  </si>
  <si>
    <t>该部分统计反映东莞至广东省内各地市客运量的占比情况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</si>
  <si>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</si>
  <si>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</si>
  <si>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</si>
  <si>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</si>
  <si>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</si>
  <si>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</si>
  <si>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</si>
  <si>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</si>
  <si>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</si>
  <si>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</si>
  <si>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</si>
  <si>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</si>
  <si>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</si>
  <si>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</si>
  <si>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</si>
  <si>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</si>
  <si>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</si>
  <si>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</si>
  <si>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</si>
  <si>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</si>
  <si>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</si>
  <si>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</si>
  <si>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</si>
  <si>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</si>
  <si>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</si>
  <si>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</si>
  <si>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</si>
  <si>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</si>
  <si>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</si>
  <si>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</si>
  <si>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</si>
  <si>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</si>
  <si>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</si>
  <si>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</si>
  <si>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</si>
  <si>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</si>
  <si>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</si>
  <si>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</si>
  <si>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</si>
  <si>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</si>
  <si>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</si>
  <si>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</si>
  <si>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</si>
  <si>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</si>
  <si>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</si>
  <si>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</si>
  <si>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</si>
  <si>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</si>
  <si>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</si>
  <si>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</si>
  <si>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</si>
  <si>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河南</t>
  </si>
  <si>
    <t>b29</t>
  </si>
  <si>
    <t>四川</t>
  </si>
  <si>
    <t>b30</t>
  </si>
  <si>
    <t>云南</t>
  </si>
  <si>
    <t>b31</t>
  </si>
  <si>
    <t>福建</t>
  </si>
  <si>
    <t>b32</t>
  </si>
  <si>
    <t>海南</t>
  </si>
  <si>
    <t>b33</t>
  </si>
  <si>
    <t>安徽</t>
  </si>
  <si>
    <t>b44</t>
  </si>
  <si>
    <t>其他</t>
  </si>
  <si>
    <t>统计周期客运总量</t>
  </si>
  <si>
    <t>表3</t>
  </si>
  <si>
    <t>东莞市汽车客运站运行监测指标统计表</t>
  </si>
  <si>
    <t>日均发送量（人次）</t>
  </si>
  <si>
    <t>c1</t>
  </si>
  <si>
    <t>汽车客运站（个）</t>
  </si>
  <si>
    <t>c2</t>
  </si>
  <si>
    <t>其中：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</si>
  <si>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</si>
  <si>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</si>
  <si>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</si>
  <si>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</si>
  <si>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</si>
  <si>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</si>
  <si>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</si>
  <si>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</si>
  <si>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发送量（人次）</t>
  </si>
  <si>
    <t>c8</t>
  </si>
  <si>
    <t>南城车站</t>
  </si>
  <si>
    <t>c9</t>
  </si>
  <si>
    <t>汽车东站</t>
  </si>
  <si>
    <t>c10</t>
  </si>
  <si>
    <t>长安车站</t>
  </si>
  <si>
    <t>c11</t>
  </si>
  <si>
    <t>振通车站</t>
  </si>
  <si>
    <t>c12</t>
  </si>
  <si>
    <t>石龙车站</t>
  </si>
  <si>
    <t>c13</t>
  </si>
  <si>
    <t>中堂车站</t>
  </si>
  <si>
    <t>c14</t>
  </si>
  <si>
    <t>清溪车站</t>
  </si>
  <si>
    <t>c15</t>
  </si>
  <si>
    <t>虎门车站</t>
  </si>
  <si>
    <t>c16</t>
  </si>
  <si>
    <t>常平车站</t>
  </si>
  <si>
    <t>c17</t>
  </si>
  <si>
    <t>厚街车站</t>
  </si>
  <si>
    <t>c18</t>
  </si>
  <si>
    <t>大朗车站</t>
  </si>
  <si>
    <t>c19</t>
  </si>
  <si>
    <t>凤岗车站</t>
  </si>
  <si>
    <t>c20</t>
  </si>
  <si>
    <t>石排车站</t>
  </si>
  <si>
    <t>c21</t>
  </si>
  <si>
    <t>塘厦车站</t>
  </si>
  <si>
    <t>c22</t>
  </si>
  <si>
    <t>黄江车站</t>
  </si>
  <si>
    <t>c23</t>
  </si>
  <si>
    <t>汽车北站</t>
  </si>
  <si>
    <t>c24</t>
  </si>
  <si>
    <t>松山湖车站</t>
  </si>
  <si>
    <t>c25</t>
  </si>
  <si>
    <t>南城候机楼招呼站</t>
  </si>
  <si>
    <t>c26</t>
  </si>
  <si>
    <t>东城候机楼招呼站</t>
  </si>
  <si>
    <t>c27</t>
  </si>
  <si>
    <t>万江候机楼招呼站</t>
  </si>
  <si>
    <t>c28</t>
  </si>
  <si>
    <t>松山湖候机楼招呼站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</si>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</sst>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0" borderId="5" xfId="5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51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5" fillId="0" borderId="5" xfId="50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0" fillId="0" borderId="5" xfId="49" applyFill="1" applyBorder="1" applyAlignment="1">
      <alignment horizontal="center" vertical="center" wrapText="1"/>
    </xf>
    <xf numFmtId="0" fontId="0" fillId="0" borderId="5" xfId="49" applyFill="1" applyBorder="1" applyAlignment="1">
      <alignment vertical="center" wrapText="1"/>
    </xf>
    <xf numFmtId="10" fontId="0" fillId="0" borderId="5" xfId="0" applyNumberFormat="1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1" fontId="0" fillId="0" borderId="5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B4" sqref="B4:B5"/>
    </sheetView>
  </sheetViews>
  <sheetFormatPr defaultColWidth="9" defaultRowHeight="13.5"/>
  <cols>
    <col min="1" max="1" width="6" style="1" customWidth="1"/>
    <col min="2" max="2" width="13.875" style="1" customWidth="1"/>
    <col min="3" max="3" width="24.75" style="1" customWidth="1"/>
    <col min="4" max="4" width="13.625" style="1" customWidth="1"/>
    <col min="5" max="11" width="10.625" style="1" customWidth="1"/>
    <col min="12" max="12" width="12.625" style="1"/>
    <col min="13" max="16384" width="9" style="1"/>
  </cols>
  <sheetData>
    <row r="1" spans="1:1">
      <c r="A1" s="1" t="s">
        <v>0</v>
      </c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.25" customHeight="1" spans="1:1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1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10" t="s">
        <v>7</v>
      </c>
      <c r="F4" s="10"/>
      <c r="G4" s="10"/>
      <c r="H4" s="10"/>
      <c r="I4" s="10"/>
      <c r="J4" s="10"/>
      <c r="K4" s="10"/>
    </row>
    <row r="5" ht="20.1" customHeight="1" spans="1:11">
      <c r="A5" s="8"/>
      <c r="B5" s="8"/>
      <c r="C5" s="8"/>
      <c r="D5" s="8"/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ht="20.1" customHeight="1" spans="1:11">
      <c r="A6" s="10" t="s">
        <v>15</v>
      </c>
      <c r="B6" s="15" t="s">
        <v>16</v>
      </c>
      <c r="C6" s="20" t="s">
        <v>17</v>
      </c>
      <c r="D6" s="20"/>
      <c r="E6" s="17">
        <v>38</v>
      </c>
      <c r="F6" s="17">
        <v>38</v>
      </c>
      <c r="G6" s="17">
        <v>38</v>
      </c>
      <c r="H6" s="17">
        <v>38</v>
      </c>
      <c r="I6" s="17">
        <v>38</v>
      </c>
      <c r="J6" s="17">
        <v>38</v>
      </c>
      <c r="K6" s="10" t="s">
        <v>18</v>
      </c>
    </row>
    <row r="7" ht="20.1" customHeight="1" spans="1:11">
      <c r="A7" s="10" t="s">
        <v>19</v>
      </c>
      <c r="B7" s="30"/>
      <c r="C7" s="20" t="s">
        <v>20</v>
      </c>
      <c r="D7" s="20"/>
      <c r="E7" s="12">
        <v>2286</v>
      </c>
      <c r="F7" s="12">
        <v>2361</v>
      </c>
      <c r="G7" s="12">
        <v>2386</v>
      </c>
      <c r="H7" s="12">
        <v>2386</v>
      </c>
      <c r="I7" s="12">
        <v>2386</v>
      </c>
      <c r="J7" s="12">
        <v>2371</v>
      </c>
      <c r="K7" s="10" t="s">
        <v>18</v>
      </c>
    </row>
    <row r="8" ht="20.1" customHeight="1" spans="1:11">
      <c r="A8" s="10" t="s">
        <v>21</v>
      </c>
      <c r="B8" s="30"/>
      <c r="C8" s="20" t="s">
        <v>22</v>
      </c>
      <c r="D8" s="10" t="s">
        <v>23</v>
      </c>
      <c r="E8" s="12">
        <v>208</v>
      </c>
      <c r="F8" s="12">
        <v>208</v>
      </c>
      <c r="G8" s="12">
        <v>208</v>
      </c>
      <c r="H8" s="12">
        <v>208</v>
      </c>
      <c r="I8" s="12">
        <v>208</v>
      </c>
      <c r="J8" s="10">
        <v>208</v>
      </c>
      <c r="K8" s="10" t="s">
        <v>18</v>
      </c>
    </row>
    <row r="9" ht="20.1" customHeight="1" spans="1:11">
      <c r="A9" s="10" t="s">
        <v>24</v>
      </c>
      <c r="B9" s="30"/>
      <c r="C9" s="20"/>
      <c r="D9" s="10" t="s">
        <v>25</v>
      </c>
      <c r="E9" s="12">
        <v>417</v>
      </c>
      <c r="F9" s="12">
        <v>417</v>
      </c>
      <c r="G9" s="12">
        <v>415</v>
      </c>
      <c r="H9" s="12">
        <v>405</v>
      </c>
      <c r="I9" s="10">
        <v>405</v>
      </c>
      <c r="J9" s="10">
        <v>405</v>
      </c>
      <c r="K9" s="10" t="s">
        <v>18</v>
      </c>
    </row>
    <row r="10" ht="20.1" customHeight="1" spans="1:11">
      <c r="A10" s="10" t="s">
        <v>26</v>
      </c>
      <c r="B10" s="30"/>
      <c r="C10" s="20"/>
      <c r="D10" s="10" t="s">
        <v>27</v>
      </c>
      <c r="E10" s="12">
        <v>1384</v>
      </c>
      <c r="F10" s="12">
        <v>1459</v>
      </c>
      <c r="G10" s="12">
        <v>1486</v>
      </c>
      <c r="H10" s="12">
        <v>1496</v>
      </c>
      <c r="I10" s="10">
        <v>1496</v>
      </c>
      <c r="J10" s="10">
        <v>1496</v>
      </c>
      <c r="K10" s="10" t="s">
        <v>18</v>
      </c>
    </row>
    <row r="11" ht="20.1" customHeight="1" spans="1:11">
      <c r="A11" s="10" t="s">
        <v>28</v>
      </c>
      <c r="B11" s="30"/>
      <c r="C11" s="20"/>
      <c r="D11" s="10" t="s">
        <v>29</v>
      </c>
      <c r="E11" s="10">
        <v>277</v>
      </c>
      <c r="F11" s="10">
        <v>277</v>
      </c>
      <c r="G11" s="10">
        <v>277</v>
      </c>
      <c r="H11" s="10">
        <v>277</v>
      </c>
      <c r="I11" s="10">
        <v>277</v>
      </c>
      <c r="J11" s="12">
        <v>262</v>
      </c>
      <c r="K11" s="10" t="s">
        <v>18</v>
      </c>
    </row>
    <row r="12" ht="20.1" customHeight="1" spans="1:11">
      <c r="A12" s="10" t="s">
        <v>30</v>
      </c>
      <c r="B12" s="30"/>
      <c r="C12" s="20" t="s">
        <v>31</v>
      </c>
      <c r="D12" s="20"/>
      <c r="E12" s="10">
        <v>1601</v>
      </c>
      <c r="F12" s="10">
        <v>1611</v>
      </c>
      <c r="G12" s="10">
        <v>1633</v>
      </c>
      <c r="H12" s="10">
        <v>1660</v>
      </c>
      <c r="I12" s="10">
        <v>1680</v>
      </c>
      <c r="J12" s="10">
        <v>1686</v>
      </c>
      <c r="K12" s="10" t="s">
        <v>18</v>
      </c>
    </row>
    <row r="13" ht="20.1" customHeight="1" spans="1:11">
      <c r="A13" s="10" t="s">
        <v>32</v>
      </c>
      <c r="B13" s="8"/>
      <c r="C13" s="20" t="s">
        <v>33</v>
      </c>
      <c r="D13" s="20"/>
      <c r="E13" s="10">
        <v>73700</v>
      </c>
      <c r="F13" s="10">
        <v>73861</v>
      </c>
      <c r="G13" s="10">
        <v>74649</v>
      </c>
      <c r="H13" s="10">
        <v>75538</v>
      </c>
      <c r="I13" s="10">
        <v>76363</v>
      </c>
      <c r="J13" s="10">
        <v>76363</v>
      </c>
      <c r="K13" s="10" t="s">
        <v>18</v>
      </c>
    </row>
    <row r="14" ht="20.1" customHeight="1" spans="1:11">
      <c r="A14" s="10" t="s">
        <v>34</v>
      </c>
      <c r="B14" s="15" t="s">
        <v>35</v>
      </c>
      <c r="C14" s="20" t="s">
        <v>36</v>
      </c>
      <c r="D14" s="20"/>
      <c r="E14" s="31">
        <v>569.75</v>
      </c>
      <c r="F14" s="19">
        <v>576.39</v>
      </c>
      <c r="G14" s="19">
        <v>585.21</v>
      </c>
      <c r="H14" s="19">
        <v>603.54</v>
      </c>
      <c r="I14" s="19">
        <v>683.96</v>
      </c>
      <c r="J14" s="31">
        <v>649.56</v>
      </c>
      <c r="K14" s="33">
        <f>SUM(E14:J14)/6</f>
        <v>611.401666666667</v>
      </c>
    </row>
    <row r="15" ht="20.1" customHeight="1" spans="1:11">
      <c r="A15" s="10" t="s">
        <v>37</v>
      </c>
      <c r="B15" s="30"/>
      <c r="C15" s="32" t="s">
        <v>38</v>
      </c>
      <c r="D15" s="20"/>
      <c r="E15" s="10">
        <v>745579</v>
      </c>
      <c r="F15" s="10">
        <v>751346</v>
      </c>
      <c r="G15" s="10">
        <v>742106</v>
      </c>
      <c r="H15" s="10">
        <v>764818</v>
      </c>
      <c r="I15" s="10">
        <v>899179</v>
      </c>
      <c r="J15" s="10">
        <v>829596</v>
      </c>
      <c r="K15" s="19">
        <f>SUM(E15:J15)</f>
        <v>4732624</v>
      </c>
    </row>
    <row r="16" ht="20.1" customHeight="1" spans="1:11">
      <c r="A16" s="10" t="s">
        <v>39</v>
      </c>
      <c r="B16" s="30"/>
      <c r="C16" s="20" t="s">
        <v>22</v>
      </c>
      <c r="D16" s="10" t="s">
        <v>40</v>
      </c>
      <c r="E16" s="10">
        <v>124607</v>
      </c>
      <c r="F16" s="10">
        <v>125186</v>
      </c>
      <c r="G16" s="10">
        <v>117229</v>
      </c>
      <c r="H16" s="10">
        <v>125471</v>
      </c>
      <c r="I16" s="10">
        <v>114071</v>
      </c>
      <c r="J16" s="10">
        <v>110804</v>
      </c>
      <c r="K16" s="19">
        <f>SUM(E16:J16)</f>
        <v>717368</v>
      </c>
    </row>
    <row r="17" ht="20.1" customHeight="1" spans="1:11">
      <c r="A17" s="10" t="s">
        <v>41</v>
      </c>
      <c r="B17" s="30"/>
      <c r="C17" s="20"/>
      <c r="D17" s="10" t="s">
        <v>42</v>
      </c>
      <c r="E17" s="10">
        <v>619389</v>
      </c>
      <c r="F17" s="10">
        <v>624702</v>
      </c>
      <c r="G17" s="10">
        <v>622538</v>
      </c>
      <c r="H17" s="10">
        <v>637113</v>
      </c>
      <c r="I17" s="10">
        <v>781832</v>
      </c>
      <c r="J17" s="10">
        <v>716174</v>
      </c>
      <c r="K17" s="19">
        <f>SUM(E17:J17)</f>
        <v>4001748</v>
      </c>
    </row>
    <row r="18" ht="20.1" customHeight="1" spans="1:11">
      <c r="A18" s="10" t="s">
        <v>43</v>
      </c>
      <c r="B18" s="30"/>
      <c r="C18" s="20"/>
      <c r="D18" s="10" t="s">
        <v>44</v>
      </c>
      <c r="E18" s="10">
        <v>1583</v>
      </c>
      <c r="F18" s="10">
        <v>1458</v>
      </c>
      <c r="G18" s="10">
        <v>2339</v>
      </c>
      <c r="H18" s="10">
        <v>2234</v>
      </c>
      <c r="I18" s="10">
        <v>3276</v>
      </c>
      <c r="J18" s="10">
        <v>2618</v>
      </c>
      <c r="K18" s="19">
        <f>SUM(E18:J18)</f>
        <v>13508</v>
      </c>
    </row>
    <row r="19" ht="20.1" customHeight="1" spans="1:11">
      <c r="A19" s="10" t="s">
        <v>45</v>
      </c>
      <c r="B19" s="30"/>
      <c r="C19" s="20" t="s">
        <v>46</v>
      </c>
      <c r="D19" s="10"/>
      <c r="E19" s="19">
        <f t="shared" ref="E19:E22" si="0">AVERAGE(E15/31)</f>
        <v>24050.935483871</v>
      </c>
      <c r="F19" s="19">
        <f t="shared" ref="F19:F22" si="1">AVERAGE(F15/31)</f>
        <v>24236.9677419355</v>
      </c>
      <c r="G19" s="19">
        <f t="shared" ref="G19:G22" si="2">AVERAGE(G15/30)</f>
        <v>24736.8666666667</v>
      </c>
      <c r="H19" s="19">
        <f t="shared" ref="H19:H22" si="3">AVERAGE(H15/31)</f>
        <v>24671.5483870968</v>
      </c>
      <c r="I19" s="19">
        <f t="shared" ref="I19:I22" si="4">AVERAGE(I15/30)</f>
        <v>29972.6333333333</v>
      </c>
      <c r="J19" s="19">
        <f t="shared" ref="J19:J22" si="5">AVERAGE(J15/31)</f>
        <v>26761.1612903226</v>
      </c>
      <c r="K19" s="33">
        <f t="shared" ref="K19:K22" si="6">K15/184</f>
        <v>25720.7826086957</v>
      </c>
    </row>
    <row r="20" ht="20.1" customHeight="1" spans="1:11">
      <c r="A20" s="10" t="s">
        <v>47</v>
      </c>
      <c r="B20" s="30"/>
      <c r="C20" s="20" t="s">
        <v>22</v>
      </c>
      <c r="D20" s="10" t="s">
        <v>40</v>
      </c>
      <c r="E20" s="19">
        <f t="shared" si="0"/>
        <v>4019.58064516129</v>
      </c>
      <c r="F20" s="19">
        <f t="shared" si="1"/>
        <v>4038.25806451613</v>
      </c>
      <c r="G20" s="19">
        <f t="shared" si="2"/>
        <v>3907.63333333333</v>
      </c>
      <c r="H20" s="19">
        <f t="shared" si="3"/>
        <v>4047.45161290323</v>
      </c>
      <c r="I20" s="19">
        <f t="shared" si="4"/>
        <v>3802.36666666667</v>
      </c>
      <c r="J20" s="19">
        <f t="shared" si="5"/>
        <v>3574.32258064516</v>
      </c>
      <c r="K20" s="33">
        <f t="shared" si="6"/>
        <v>3898.73913043478</v>
      </c>
    </row>
    <row r="21" ht="20.1" customHeight="1" spans="1:11">
      <c r="A21" s="10" t="s">
        <v>48</v>
      </c>
      <c r="B21" s="30"/>
      <c r="C21" s="20"/>
      <c r="D21" s="10" t="s">
        <v>42</v>
      </c>
      <c r="E21" s="19">
        <f t="shared" si="0"/>
        <v>19980.2903225806</v>
      </c>
      <c r="F21" s="19">
        <f t="shared" si="1"/>
        <v>20151.6774193548</v>
      </c>
      <c r="G21" s="19">
        <f t="shared" si="2"/>
        <v>20751.2666666667</v>
      </c>
      <c r="H21" s="19">
        <f t="shared" si="3"/>
        <v>20552.0322580645</v>
      </c>
      <c r="I21" s="19">
        <f t="shared" si="4"/>
        <v>26061.0666666667</v>
      </c>
      <c r="J21" s="19">
        <f t="shared" si="5"/>
        <v>23102.3870967742</v>
      </c>
      <c r="K21" s="33">
        <f t="shared" si="6"/>
        <v>21748.6304347826</v>
      </c>
    </row>
    <row r="22" ht="20.1" customHeight="1" spans="1:11">
      <c r="A22" s="10" t="s">
        <v>49</v>
      </c>
      <c r="B22" s="8"/>
      <c r="C22" s="20"/>
      <c r="D22" s="10" t="s">
        <v>44</v>
      </c>
      <c r="E22" s="19">
        <f t="shared" si="0"/>
        <v>51.0645161290323</v>
      </c>
      <c r="F22" s="19">
        <f t="shared" si="1"/>
        <v>47.0322580645161</v>
      </c>
      <c r="G22" s="19">
        <f t="shared" si="2"/>
        <v>77.9666666666667</v>
      </c>
      <c r="H22" s="19">
        <f t="shared" si="3"/>
        <v>72.0645161290323</v>
      </c>
      <c r="I22" s="19">
        <f t="shared" si="4"/>
        <v>109.2</v>
      </c>
      <c r="J22" s="19">
        <f t="shared" si="5"/>
        <v>84.4516129032258</v>
      </c>
      <c r="K22" s="33">
        <f t="shared" si="6"/>
        <v>73.4130434782609</v>
      </c>
    </row>
    <row r="23" ht="20.1" customHeight="1" spans="1:11">
      <c r="A23" s="10" t="s">
        <v>50</v>
      </c>
      <c r="B23" s="15" t="s">
        <v>51</v>
      </c>
      <c r="C23" s="32" t="s">
        <v>52</v>
      </c>
      <c r="D23" s="20"/>
      <c r="E23" s="25">
        <f t="shared" ref="E23:J23" si="7">AVERAGE(E12/E7)</f>
        <v>0.700349956255468</v>
      </c>
      <c r="F23" s="26">
        <f t="shared" si="7"/>
        <v>0.682337992376112</v>
      </c>
      <c r="G23" s="26">
        <f t="shared" si="7"/>
        <v>0.684409052808047</v>
      </c>
      <c r="H23" s="26">
        <f t="shared" si="7"/>
        <v>0.695725062866723</v>
      </c>
      <c r="I23" s="26">
        <f t="shared" si="7"/>
        <v>0.704107292539816</v>
      </c>
      <c r="J23" s="26">
        <f t="shared" si="7"/>
        <v>0.711092366090257</v>
      </c>
      <c r="K23" s="25">
        <f t="shared" ref="K23:K25" si="8">SUM(E23:J23)/6</f>
        <v>0.696336953822737</v>
      </c>
    </row>
    <row r="24" ht="20.1" customHeight="1" spans="1:11">
      <c r="A24" s="10" t="s">
        <v>53</v>
      </c>
      <c r="B24" s="30"/>
      <c r="C24" s="20" t="s">
        <v>54</v>
      </c>
      <c r="D24" s="20"/>
      <c r="E24" s="25">
        <f t="shared" ref="E24:J24" si="9">AVERAGE(E14/E12)</f>
        <v>0.355871330418488</v>
      </c>
      <c r="F24" s="26">
        <f t="shared" si="9"/>
        <v>0.357783985102421</v>
      </c>
      <c r="G24" s="26">
        <f t="shared" si="9"/>
        <v>0.358364972443356</v>
      </c>
      <c r="H24" s="26">
        <f t="shared" si="9"/>
        <v>0.363578313253012</v>
      </c>
      <c r="I24" s="26">
        <f t="shared" si="9"/>
        <v>0.407119047619048</v>
      </c>
      <c r="J24" s="25">
        <f t="shared" si="9"/>
        <v>0.385266903914591</v>
      </c>
      <c r="K24" s="25">
        <f t="shared" si="8"/>
        <v>0.371330758791819</v>
      </c>
    </row>
    <row r="25" ht="20.1" customHeight="1" spans="1:11">
      <c r="A25" s="10" t="s">
        <v>55</v>
      </c>
      <c r="B25" s="8"/>
      <c r="C25" s="20" t="s">
        <v>56</v>
      </c>
      <c r="D25" s="20"/>
      <c r="E25" s="26">
        <f t="shared" ref="E25:J25" si="10">AVERAGE(E15/30/E13)</f>
        <v>0.337213478064224</v>
      </c>
      <c r="F25" s="26">
        <f t="shared" si="10"/>
        <v>0.339081066688329</v>
      </c>
      <c r="G25" s="26">
        <f t="shared" si="10"/>
        <v>0.331375727292618</v>
      </c>
      <c r="H25" s="26">
        <f t="shared" si="10"/>
        <v>0.337498124564237</v>
      </c>
      <c r="I25" s="26">
        <f t="shared" si="10"/>
        <v>0.392502040691609</v>
      </c>
      <c r="J25" s="26">
        <f t="shared" si="10"/>
        <v>0.362128255830703</v>
      </c>
      <c r="K25" s="25">
        <f t="shared" si="8"/>
        <v>0.349966448855287</v>
      </c>
    </row>
  </sheetData>
  <mergeCells count="10">
    <mergeCell ref="A2:K2"/>
    <mergeCell ref="A3:K3"/>
    <mergeCell ref="E4:K4"/>
    <mergeCell ref="A4:A5"/>
    <mergeCell ref="B4:B5"/>
    <mergeCell ref="B6:B13"/>
    <mergeCell ref="B14:B22"/>
    <mergeCell ref="B23:B25"/>
    <mergeCell ref="C4:C5"/>
    <mergeCell ref="D4:D5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A3" sqref="A3:L3"/>
    </sheetView>
  </sheetViews>
  <sheetFormatPr defaultColWidth="9" defaultRowHeight="13.5"/>
  <cols>
    <col min="1" max="1" width="6" style="1" customWidth="1"/>
    <col min="2" max="2" width="12" style="1" customWidth="1"/>
    <col min="3" max="3" width="10.875" style="1" customWidth="1"/>
    <col min="4" max="10" width="10.625" style="1" customWidth="1"/>
    <col min="11" max="11" width="13.5" style="1" customWidth="1"/>
    <col min="12" max="12" width="12.5" style="1" customWidth="1"/>
    <col min="13" max="16384" width="9" style="1"/>
  </cols>
  <sheetData>
    <row r="1" spans="1:1">
      <c r="A1" s="1" t="s">
        <v>57</v>
      </c>
    </row>
    <row r="2" ht="22.5" spans="1:12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1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0.1" customHeight="1" spans="1:12">
      <c r="A4" s="5" t="s">
        <v>3</v>
      </c>
      <c r="B4" s="5" t="s">
        <v>4</v>
      </c>
      <c r="C4" s="5" t="s">
        <v>5</v>
      </c>
      <c r="D4" s="6" t="s">
        <v>59</v>
      </c>
      <c r="E4" s="7"/>
      <c r="F4" s="7"/>
      <c r="G4" s="7"/>
      <c r="H4" s="7"/>
      <c r="I4" s="7"/>
      <c r="J4" s="14"/>
      <c r="K4" s="5" t="s">
        <v>60</v>
      </c>
      <c r="L4" s="5" t="s">
        <v>61</v>
      </c>
    </row>
    <row r="5" ht="20.1" customHeight="1" spans="1:12">
      <c r="A5" s="8"/>
      <c r="B5" s="8"/>
      <c r="C5" s="8"/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8"/>
      <c r="L5" s="8"/>
    </row>
    <row r="6" ht="18" customHeight="1" spans="1:12">
      <c r="A6" s="10" t="s">
        <v>62</v>
      </c>
      <c r="B6" s="11" t="s">
        <v>63</v>
      </c>
      <c r="C6" s="20"/>
      <c r="D6" s="21">
        <v>702120</v>
      </c>
      <c r="E6" s="10">
        <v>712885</v>
      </c>
      <c r="F6" s="10">
        <v>708012</v>
      </c>
      <c r="G6" s="10">
        <v>732181</v>
      </c>
      <c r="H6" s="22">
        <v>865435</v>
      </c>
      <c r="I6" s="10">
        <v>806595</v>
      </c>
      <c r="J6" s="12">
        <f>SUM(D6:I6)</f>
        <v>4527228</v>
      </c>
      <c r="K6" s="25">
        <f>J6/J40</f>
        <v>0.956599974982166</v>
      </c>
      <c r="L6" s="20"/>
    </row>
    <row r="7" ht="18" customHeight="1" spans="1:12">
      <c r="A7" s="10" t="s">
        <v>64</v>
      </c>
      <c r="B7" s="11" t="s">
        <v>22</v>
      </c>
      <c r="C7" s="10" t="s">
        <v>65</v>
      </c>
      <c r="D7" s="10">
        <v>73333</v>
      </c>
      <c r="E7" s="10">
        <v>68023</v>
      </c>
      <c r="F7" s="10">
        <v>62708</v>
      </c>
      <c r="G7" s="10">
        <v>77946</v>
      </c>
      <c r="H7" s="10">
        <v>91272</v>
      </c>
      <c r="I7" s="10">
        <v>70990</v>
      </c>
      <c r="J7" s="10">
        <f t="shared" ref="J7:J40" si="0">SUM(D7:I7)</f>
        <v>444272</v>
      </c>
      <c r="K7" s="26">
        <f>J7/J6</f>
        <v>0.0981333389880077</v>
      </c>
      <c r="L7" s="27" t="s">
        <v>66</v>
      </c>
    </row>
    <row r="8" ht="18" customHeight="1" spans="1:12">
      <c r="A8" s="10" t="s">
        <v>67</v>
      </c>
      <c r="B8" s="11"/>
      <c r="C8" s="10" t="s">
        <v>68</v>
      </c>
      <c r="D8" s="10">
        <v>88777</v>
      </c>
      <c r="E8" s="10">
        <v>102594</v>
      </c>
      <c r="F8" s="10">
        <v>102951</v>
      </c>
      <c r="G8" s="10">
        <v>119508</v>
      </c>
      <c r="H8" s="10">
        <v>132034</v>
      </c>
      <c r="I8" s="10">
        <v>123583</v>
      </c>
      <c r="J8" s="10">
        <f t="shared" si="0"/>
        <v>669447</v>
      </c>
      <c r="K8" s="26">
        <f>J8/J6</f>
        <v>0.147871280174093</v>
      </c>
      <c r="L8" s="28"/>
    </row>
    <row r="9" ht="18" customHeight="1" spans="1:12">
      <c r="A9" s="10" t="s">
        <v>69</v>
      </c>
      <c r="B9" s="11"/>
      <c r="C9" s="10" t="s">
        <v>70</v>
      </c>
      <c r="D9" s="10">
        <v>21375</v>
      </c>
      <c r="E9" s="10">
        <v>19144</v>
      </c>
      <c r="F9" s="10">
        <v>19089</v>
      </c>
      <c r="G9" s="10">
        <v>22541</v>
      </c>
      <c r="H9" s="10">
        <v>27083</v>
      </c>
      <c r="I9" s="10">
        <v>24506</v>
      </c>
      <c r="J9" s="10">
        <f t="shared" si="0"/>
        <v>133738</v>
      </c>
      <c r="K9" s="26">
        <f>J9/J6</f>
        <v>0.0295408139373586</v>
      </c>
      <c r="L9" s="28"/>
    </row>
    <row r="10" ht="18" customHeight="1" spans="1:12">
      <c r="A10" s="10" t="s">
        <v>71</v>
      </c>
      <c r="B10" s="11"/>
      <c r="C10" s="10" t="s">
        <v>72</v>
      </c>
      <c r="D10" s="10">
        <v>3490</v>
      </c>
      <c r="E10" s="10">
        <v>5071</v>
      </c>
      <c r="F10" s="10">
        <v>3505</v>
      </c>
      <c r="G10" s="10">
        <v>5118</v>
      </c>
      <c r="H10" s="10">
        <v>5210</v>
      </c>
      <c r="I10" s="10">
        <v>4816</v>
      </c>
      <c r="J10" s="10">
        <f t="shared" si="0"/>
        <v>27210</v>
      </c>
      <c r="K10" s="26">
        <f>J10/J6</f>
        <v>0.00601030034272628</v>
      </c>
      <c r="L10" s="28"/>
    </row>
    <row r="11" ht="18" customHeight="1" spans="1:12">
      <c r="A11" s="10" t="s">
        <v>73</v>
      </c>
      <c r="B11" s="11"/>
      <c r="C11" s="10" t="s">
        <v>74</v>
      </c>
      <c r="D11" s="10">
        <v>5814</v>
      </c>
      <c r="E11" s="10">
        <v>5736</v>
      </c>
      <c r="F11" s="10">
        <v>6662</v>
      </c>
      <c r="G11" s="10">
        <v>11088</v>
      </c>
      <c r="H11" s="10">
        <v>12786</v>
      </c>
      <c r="I11" s="10">
        <v>8833</v>
      </c>
      <c r="J11" s="10">
        <f t="shared" si="0"/>
        <v>50919</v>
      </c>
      <c r="K11" s="26">
        <f>J11/J6</f>
        <v>0.0112472797924028</v>
      </c>
      <c r="L11" s="28"/>
    </row>
    <row r="12" ht="18" customHeight="1" spans="1:12">
      <c r="A12" s="10" t="s">
        <v>75</v>
      </c>
      <c r="B12" s="11"/>
      <c r="C12" s="10" t="s">
        <v>76</v>
      </c>
      <c r="D12" s="10">
        <v>5362</v>
      </c>
      <c r="E12" s="10">
        <v>4079</v>
      </c>
      <c r="F12" s="10">
        <v>3782</v>
      </c>
      <c r="G12" s="10">
        <v>5091</v>
      </c>
      <c r="H12" s="10">
        <v>8672</v>
      </c>
      <c r="I12" s="10">
        <v>5651</v>
      </c>
      <c r="J12" s="10">
        <f t="shared" si="0"/>
        <v>32637</v>
      </c>
      <c r="K12" s="26">
        <f>J12/J6</f>
        <v>0.00720904712552582</v>
      </c>
      <c r="L12" s="28"/>
    </row>
    <row r="13" ht="18" customHeight="1" spans="1:12">
      <c r="A13" s="10" t="s">
        <v>77</v>
      </c>
      <c r="B13" s="11"/>
      <c r="C13" s="10" t="s">
        <v>78</v>
      </c>
      <c r="D13" s="10">
        <v>4873</v>
      </c>
      <c r="E13" s="10">
        <v>5730</v>
      </c>
      <c r="F13" s="10">
        <v>5353</v>
      </c>
      <c r="G13" s="10">
        <v>5363</v>
      </c>
      <c r="H13" s="10">
        <v>4572</v>
      </c>
      <c r="I13" s="10">
        <v>4338</v>
      </c>
      <c r="J13" s="10">
        <f t="shared" si="0"/>
        <v>30229</v>
      </c>
      <c r="K13" s="26">
        <f>J13/J6</f>
        <v>0.00667715432048043</v>
      </c>
      <c r="L13" s="28"/>
    </row>
    <row r="14" ht="18" customHeight="1" spans="1:12">
      <c r="A14" s="10" t="s">
        <v>79</v>
      </c>
      <c r="B14" s="11"/>
      <c r="C14" s="10" t="s">
        <v>80</v>
      </c>
      <c r="D14" s="10">
        <v>7957</v>
      </c>
      <c r="E14" s="10">
        <v>3924</v>
      </c>
      <c r="F14" s="10">
        <v>6101</v>
      </c>
      <c r="G14" s="10">
        <v>6358</v>
      </c>
      <c r="H14" s="10">
        <v>7557</v>
      </c>
      <c r="I14" s="10">
        <v>7045</v>
      </c>
      <c r="J14" s="10">
        <f t="shared" si="0"/>
        <v>38942</v>
      </c>
      <c r="K14" s="26">
        <f>J14/J6</f>
        <v>0.00860173156730785</v>
      </c>
      <c r="L14" s="28"/>
    </row>
    <row r="15" ht="18" customHeight="1" spans="1:12">
      <c r="A15" s="10" t="s">
        <v>81</v>
      </c>
      <c r="B15" s="11"/>
      <c r="C15" s="10" t="s">
        <v>82</v>
      </c>
      <c r="D15" s="10">
        <v>4457</v>
      </c>
      <c r="E15" s="10">
        <v>3972</v>
      </c>
      <c r="F15" s="10">
        <v>3725</v>
      </c>
      <c r="G15" s="10">
        <v>3684</v>
      </c>
      <c r="H15" s="10">
        <v>6372</v>
      </c>
      <c r="I15" s="10">
        <v>4338</v>
      </c>
      <c r="J15" s="10">
        <f t="shared" si="0"/>
        <v>26548</v>
      </c>
      <c r="K15" s="26">
        <f>J15/J6</f>
        <v>0.00586407399848207</v>
      </c>
      <c r="L15" s="28"/>
    </row>
    <row r="16" ht="18" customHeight="1" spans="1:12">
      <c r="A16" s="10" t="s">
        <v>83</v>
      </c>
      <c r="B16" s="11"/>
      <c r="C16" s="10" t="s">
        <v>84</v>
      </c>
      <c r="D16" s="10">
        <v>2664</v>
      </c>
      <c r="E16" s="10">
        <v>3181</v>
      </c>
      <c r="F16" s="10">
        <v>3285</v>
      </c>
      <c r="G16" s="10">
        <v>2608</v>
      </c>
      <c r="H16" s="10">
        <v>4645</v>
      </c>
      <c r="I16" s="10">
        <v>4974</v>
      </c>
      <c r="J16" s="10">
        <f t="shared" si="0"/>
        <v>21357</v>
      </c>
      <c r="K16" s="26">
        <f>J16/J6</f>
        <v>0.00471745624474844</v>
      </c>
      <c r="L16" s="28"/>
    </row>
    <row r="17" ht="18" customHeight="1" spans="1:12">
      <c r="A17" s="10" t="s">
        <v>85</v>
      </c>
      <c r="B17" s="11"/>
      <c r="C17" s="10" t="s">
        <v>86</v>
      </c>
      <c r="D17" s="10">
        <v>29326</v>
      </c>
      <c r="E17" s="10">
        <v>34055</v>
      </c>
      <c r="F17" s="10">
        <v>32685</v>
      </c>
      <c r="G17" s="10">
        <v>33845</v>
      </c>
      <c r="H17" s="10">
        <v>39781</v>
      </c>
      <c r="I17" s="10">
        <v>31494</v>
      </c>
      <c r="J17" s="10">
        <f t="shared" si="0"/>
        <v>201186</v>
      </c>
      <c r="K17" s="26">
        <f>J17/J6</f>
        <v>0.0444391137358224</v>
      </c>
      <c r="L17" s="28"/>
    </row>
    <row r="18" ht="18" customHeight="1" spans="1:12">
      <c r="A18" s="10" t="s">
        <v>87</v>
      </c>
      <c r="B18" s="11"/>
      <c r="C18" s="10" t="s">
        <v>88</v>
      </c>
      <c r="D18" s="10">
        <v>1766</v>
      </c>
      <c r="E18" s="10">
        <v>1788</v>
      </c>
      <c r="F18" s="10">
        <v>1509</v>
      </c>
      <c r="G18" s="10">
        <v>2543</v>
      </c>
      <c r="H18" s="10">
        <v>1629</v>
      </c>
      <c r="I18" s="10">
        <v>783</v>
      </c>
      <c r="J18" s="10">
        <f t="shared" si="0"/>
        <v>10018</v>
      </c>
      <c r="K18" s="26">
        <f>J18/J6</f>
        <v>0.00221283310670459</v>
      </c>
      <c r="L18" s="28"/>
    </row>
    <row r="19" ht="18" customHeight="1" spans="1:12">
      <c r="A19" s="10" t="s">
        <v>89</v>
      </c>
      <c r="B19" s="11"/>
      <c r="C19" s="10" t="s">
        <v>90</v>
      </c>
      <c r="D19" s="10">
        <v>5407</v>
      </c>
      <c r="E19" s="10">
        <v>4463</v>
      </c>
      <c r="F19" s="10">
        <v>3434</v>
      </c>
      <c r="G19" s="10">
        <v>4028</v>
      </c>
      <c r="H19" s="10">
        <v>3237</v>
      </c>
      <c r="I19" s="10">
        <v>5144</v>
      </c>
      <c r="J19" s="10">
        <f t="shared" si="0"/>
        <v>25713</v>
      </c>
      <c r="K19" s="26">
        <f>J19/J6</f>
        <v>0.00567963442530396</v>
      </c>
      <c r="L19" s="28"/>
    </row>
    <row r="20" ht="18" customHeight="1" spans="1:12">
      <c r="A20" s="10" t="s">
        <v>91</v>
      </c>
      <c r="B20" s="11"/>
      <c r="C20" s="10" t="s">
        <v>92</v>
      </c>
      <c r="D20" s="10">
        <v>6178</v>
      </c>
      <c r="E20" s="10">
        <v>6720</v>
      </c>
      <c r="F20" s="10">
        <v>4414</v>
      </c>
      <c r="G20" s="10">
        <v>4914</v>
      </c>
      <c r="H20" s="10">
        <v>9188</v>
      </c>
      <c r="I20" s="10">
        <v>8322</v>
      </c>
      <c r="J20" s="10">
        <f t="shared" si="0"/>
        <v>39736</v>
      </c>
      <c r="K20" s="26">
        <f>J20/J6</f>
        <v>0.00877711482611435</v>
      </c>
      <c r="L20" s="28"/>
    </row>
    <row r="21" ht="18" customHeight="1" spans="1:12">
      <c r="A21" s="10" t="s">
        <v>93</v>
      </c>
      <c r="B21" s="11"/>
      <c r="C21" s="10" t="s">
        <v>94</v>
      </c>
      <c r="D21" s="10">
        <v>3841</v>
      </c>
      <c r="E21" s="10">
        <v>3566</v>
      </c>
      <c r="F21" s="10">
        <v>1418</v>
      </c>
      <c r="G21" s="10">
        <v>3501</v>
      </c>
      <c r="H21" s="10">
        <v>2890</v>
      </c>
      <c r="I21" s="10">
        <v>623</v>
      </c>
      <c r="J21" s="10">
        <f t="shared" si="0"/>
        <v>15839</v>
      </c>
      <c r="K21" s="26">
        <f>J21/J6</f>
        <v>0.00349860886175823</v>
      </c>
      <c r="L21" s="28"/>
    </row>
    <row r="22" ht="18" customHeight="1" spans="1:12">
      <c r="A22" s="10" t="s">
        <v>95</v>
      </c>
      <c r="B22" s="11"/>
      <c r="C22" s="10" t="s">
        <v>96</v>
      </c>
      <c r="D22" s="10">
        <v>14115</v>
      </c>
      <c r="E22" s="10">
        <v>12681</v>
      </c>
      <c r="F22" s="10">
        <v>8725</v>
      </c>
      <c r="G22" s="10">
        <v>9458</v>
      </c>
      <c r="H22" s="10">
        <v>7912</v>
      </c>
      <c r="I22" s="10">
        <v>11701</v>
      </c>
      <c r="J22" s="10">
        <f t="shared" si="0"/>
        <v>64592</v>
      </c>
      <c r="K22" s="26">
        <f>J22/J6</f>
        <v>0.0142674501924798</v>
      </c>
      <c r="L22" s="28"/>
    </row>
    <row r="23" ht="18" customHeight="1" spans="1:12">
      <c r="A23" s="10" t="s">
        <v>97</v>
      </c>
      <c r="B23" s="11"/>
      <c r="C23" s="10" t="s">
        <v>98</v>
      </c>
      <c r="D23" s="10">
        <v>401325</v>
      </c>
      <c r="E23" s="10">
        <v>408803</v>
      </c>
      <c r="F23" s="10">
        <v>418313</v>
      </c>
      <c r="G23" s="10">
        <v>399126</v>
      </c>
      <c r="H23" s="10">
        <v>485849</v>
      </c>
      <c r="I23" s="10">
        <v>466988</v>
      </c>
      <c r="J23" s="10">
        <f t="shared" si="0"/>
        <v>2580404</v>
      </c>
      <c r="K23" s="25">
        <f>J23/J6</f>
        <v>0.569974386092328</v>
      </c>
      <c r="L23" s="28"/>
    </row>
    <row r="24" ht="18" customHeight="1" spans="1:12">
      <c r="A24" s="10" t="s">
        <v>99</v>
      </c>
      <c r="B24" s="11"/>
      <c r="C24" s="10" t="s">
        <v>100</v>
      </c>
      <c r="D24" s="10">
        <v>8644</v>
      </c>
      <c r="E24" s="10">
        <v>8403</v>
      </c>
      <c r="F24" s="10">
        <v>8509</v>
      </c>
      <c r="G24" s="10">
        <v>7003</v>
      </c>
      <c r="H24" s="10">
        <v>7339</v>
      </c>
      <c r="I24" s="10">
        <v>9303</v>
      </c>
      <c r="J24" s="10">
        <f t="shared" si="0"/>
        <v>49201</v>
      </c>
      <c r="K24" s="26">
        <f>J24/J6</f>
        <v>0.0108677981316603</v>
      </c>
      <c r="L24" s="28"/>
    </row>
    <row r="25" ht="18" customHeight="1" spans="1:12">
      <c r="A25" s="10" t="s">
        <v>101</v>
      </c>
      <c r="B25" s="11"/>
      <c r="C25" s="10" t="s">
        <v>102</v>
      </c>
      <c r="D25" s="10">
        <v>4434</v>
      </c>
      <c r="E25" s="10">
        <v>3701</v>
      </c>
      <c r="F25" s="10">
        <v>3492</v>
      </c>
      <c r="G25" s="10">
        <v>3171</v>
      </c>
      <c r="H25" s="10">
        <v>4019</v>
      </c>
      <c r="I25" s="10">
        <v>4896</v>
      </c>
      <c r="J25" s="10">
        <f t="shared" si="0"/>
        <v>23713</v>
      </c>
      <c r="K25" s="26">
        <f>J25/J6</f>
        <v>0.00523786299254201</v>
      </c>
      <c r="L25" s="28"/>
    </row>
    <row r="26" ht="18" customHeight="1" spans="1:12">
      <c r="A26" s="10" t="s">
        <v>103</v>
      </c>
      <c r="B26" s="11"/>
      <c r="C26" s="10" t="s">
        <v>104</v>
      </c>
      <c r="D26" s="10">
        <v>3947</v>
      </c>
      <c r="E26" s="10">
        <v>3547</v>
      </c>
      <c r="F26" s="10">
        <v>4855</v>
      </c>
      <c r="G26" s="10">
        <v>2932</v>
      </c>
      <c r="H26" s="10">
        <v>1615</v>
      </c>
      <c r="I26" s="10">
        <v>4747</v>
      </c>
      <c r="J26" s="10">
        <f t="shared" si="0"/>
        <v>21643</v>
      </c>
      <c r="K26" s="26">
        <f>J26/J6</f>
        <v>0.0047806295596334</v>
      </c>
      <c r="L26" s="28"/>
    </row>
    <row r="27" ht="18" customHeight="1" spans="1:12">
      <c r="A27" s="10" t="s">
        <v>105</v>
      </c>
      <c r="B27" s="11"/>
      <c r="C27" s="10" t="s">
        <v>106</v>
      </c>
      <c r="D27" s="10">
        <v>5035</v>
      </c>
      <c r="E27" s="10">
        <v>3704</v>
      </c>
      <c r="F27" s="10">
        <v>3497</v>
      </c>
      <c r="G27" s="10">
        <v>2355</v>
      </c>
      <c r="H27" s="10">
        <v>1773</v>
      </c>
      <c r="I27" s="10">
        <v>3520</v>
      </c>
      <c r="J27" s="10">
        <f t="shared" si="0"/>
        <v>19884</v>
      </c>
      <c r="K27" s="26">
        <f>J27/J6</f>
        <v>0.00439209158451927</v>
      </c>
      <c r="L27" s="29"/>
    </row>
    <row r="28" ht="18" customHeight="1" spans="1:12">
      <c r="A28" s="10" t="s">
        <v>107</v>
      </c>
      <c r="B28" s="11" t="s">
        <v>108</v>
      </c>
      <c r="C28" s="20"/>
      <c r="D28" s="10">
        <v>16447</v>
      </c>
      <c r="E28" s="10">
        <v>13090</v>
      </c>
      <c r="F28" s="10">
        <v>12880</v>
      </c>
      <c r="G28" s="10">
        <v>12107</v>
      </c>
      <c r="H28" s="10">
        <v>12854</v>
      </c>
      <c r="I28" s="10">
        <v>8455</v>
      </c>
      <c r="J28" s="10">
        <f t="shared" si="0"/>
        <v>75833</v>
      </c>
      <c r="K28" s="26">
        <f>J28/J40</f>
        <v>0.0160234575998431</v>
      </c>
      <c r="L28" s="10"/>
    </row>
    <row r="29" ht="18" customHeight="1" spans="1:12">
      <c r="A29" s="10" t="s">
        <v>109</v>
      </c>
      <c r="B29" s="11" t="s">
        <v>110</v>
      </c>
      <c r="C29" s="20"/>
      <c r="D29" s="10">
        <v>11412</v>
      </c>
      <c r="E29" s="10">
        <v>11989</v>
      </c>
      <c r="F29" s="10">
        <v>10003</v>
      </c>
      <c r="G29" s="10">
        <v>9714</v>
      </c>
      <c r="H29" s="10">
        <v>6729</v>
      </c>
      <c r="I29" s="10">
        <v>6152</v>
      </c>
      <c r="J29" s="10">
        <f t="shared" si="0"/>
        <v>55999</v>
      </c>
      <c r="K29" s="26">
        <f>J29/J40</f>
        <v>0.0118325478635108</v>
      </c>
      <c r="L29" s="10"/>
    </row>
    <row r="30" ht="18" customHeight="1" spans="1:12">
      <c r="A30" s="10" t="s">
        <v>111</v>
      </c>
      <c r="B30" s="11" t="s">
        <v>112</v>
      </c>
      <c r="C30" s="20"/>
      <c r="D30" s="10">
        <v>2199</v>
      </c>
      <c r="E30" s="10">
        <v>2295</v>
      </c>
      <c r="F30" s="10">
        <v>1332</v>
      </c>
      <c r="G30" s="10">
        <v>1976</v>
      </c>
      <c r="H30" s="10">
        <v>6162</v>
      </c>
      <c r="I30" s="10">
        <v>2808</v>
      </c>
      <c r="J30" s="10">
        <f t="shared" si="0"/>
        <v>16772</v>
      </c>
      <c r="K30" s="26">
        <f>J30/J40</f>
        <v>0.00354391136925308</v>
      </c>
      <c r="L30" s="10"/>
    </row>
    <row r="31" ht="18" customHeight="1" spans="1:12">
      <c r="A31" s="10" t="s">
        <v>113</v>
      </c>
      <c r="B31" s="11" t="s">
        <v>114</v>
      </c>
      <c r="C31" s="20"/>
      <c r="D31" s="10">
        <v>207</v>
      </c>
      <c r="E31" s="10">
        <v>50</v>
      </c>
      <c r="F31" s="10">
        <v>0</v>
      </c>
      <c r="G31" s="10">
        <v>568</v>
      </c>
      <c r="H31" s="10">
        <v>72</v>
      </c>
      <c r="I31" s="10">
        <v>0</v>
      </c>
      <c r="J31" s="10">
        <f t="shared" si="0"/>
        <v>897</v>
      </c>
      <c r="K31" s="26">
        <f>J31/J40</f>
        <v>0.000189535445875269</v>
      </c>
      <c r="L31" s="10"/>
    </row>
    <row r="32" ht="18" customHeight="1" spans="1:12">
      <c r="A32" s="10" t="s">
        <v>115</v>
      </c>
      <c r="B32" s="11" t="s">
        <v>116</v>
      </c>
      <c r="C32" s="20"/>
      <c r="D32" s="10">
        <v>5419</v>
      </c>
      <c r="E32" s="10">
        <v>4197</v>
      </c>
      <c r="F32" s="10">
        <v>1881</v>
      </c>
      <c r="G32" s="10">
        <v>1941</v>
      </c>
      <c r="H32" s="10">
        <v>1775</v>
      </c>
      <c r="I32" s="10">
        <v>1693</v>
      </c>
      <c r="J32" s="10">
        <f t="shared" si="0"/>
        <v>16906</v>
      </c>
      <c r="K32" s="26">
        <f>J32/J40</f>
        <v>0.00357222547153545</v>
      </c>
      <c r="L32" s="10"/>
    </row>
    <row r="33" ht="18" customHeight="1" spans="1:12">
      <c r="A33" s="10" t="s">
        <v>117</v>
      </c>
      <c r="B33" s="11" t="s">
        <v>118</v>
      </c>
      <c r="C33" s="20"/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f t="shared" si="0"/>
        <v>0</v>
      </c>
      <c r="K33" s="26">
        <f>J33/J40</f>
        <v>0</v>
      </c>
      <c r="L33" s="10"/>
    </row>
    <row r="34" ht="18" customHeight="1" spans="1:12">
      <c r="A34" s="10" t="s">
        <v>119</v>
      </c>
      <c r="B34" s="11" t="s">
        <v>120</v>
      </c>
      <c r="C34" s="20"/>
      <c r="D34" s="10">
        <v>212</v>
      </c>
      <c r="E34" s="10">
        <v>367</v>
      </c>
      <c r="F34" s="10">
        <v>53</v>
      </c>
      <c r="G34" s="10">
        <v>0</v>
      </c>
      <c r="H34" s="10">
        <v>100</v>
      </c>
      <c r="I34" s="10">
        <v>0</v>
      </c>
      <c r="J34" s="10">
        <f t="shared" si="0"/>
        <v>732</v>
      </c>
      <c r="K34" s="26">
        <f>J34/J40</f>
        <v>0.000154671066199216</v>
      </c>
      <c r="L34" s="10"/>
    </row>
    <row r="35" ht="18" customHeight="1" spans="1:12">
      <c r="A35" s="10" t="s">
        <v>121</v>
      </c>
      <c r="B35" s="11" t="s">
        <v>122</v>
      </c>
      <c r="C35" s="20"/>
      <c r="D35" s="10">
        <v>3510</v>
      </c>
      <c r="E35" s="10">
        <v>3136</v>
      </c>
      <c r="F35" s="10">
        <v>4044</v>
      </c>
      <c r="G35" s="10">
        <v>2826</v>
      </c>
      <c r="H35" s="10">
        <v>3045</v>
      </c>
      <c r="I35" s="10">
        <v>2809</v>
      </c>
      <c r="J35" s="10">
        <f t="shared" si="0"/>
        <v>19370</v>
      </c>
      <c r="K35" s="26">
        <f>J35/J40</f>
        <v>0.00409286687469784</v>
      </c>
      <c r="L35" s="10"/>
    </row>
    <row r="36" ht="18" customHeight="1" spans="1:12">
      <c r="A36" s="10" t="s">
        <v>123</v>
      </c>
      <c r="B36" s="11" t="s">
        <v>124</v>
      </c>
      <c r="C36" s="20"/>
      <c r="D36" s="10">
        <v>1681</v>
      </c>
      <c r="E36" s="10">
        <v>1312</v>
      </c>
      <c r="F36" s="10">
        <v>1234</v>
      </c>
      <c r="G36" s="10">
        <v>1287</v>
      </c>
      <c r="H36" s="10">
        <v>1412</v>
      </c>
      <c r="I36" s="10">
        <v>183</v>
      </c>
      <c r="J36" s="10">
        <f t="shared" si="0"/>
        <v>7109</v>
      </c>
      <c r="K36" s="26">
        <f>J36/J40</f>
        <v>0.00150212651586097</v>
      </c>
      <c r="L36" s="10"/>
    </row>
    <row r="37" ht="18" customHeight="1" spans="1:12">
      <c r="A37" s="10" t="s">
        <v>125</v>
      </c>
      <c r="B37" s="11" t="s">
        <v>126</v>
      </c>
      <c r="C37" s="20"/>
      <c r="D37" s="10">
        <v>1413</v>
      </c>
      <c r="E37" s="10">
        <v>565</v>
      </c>
      <c r="F37" s="10">
        <v>1789</v>
      </c>
      <c r="G37" s="10">
        <v>1804</v>
      </c>
      <c r="H37" s="10">
        <v>1073</v>
      </c>
      <c r="I37" s="10">
        <v>670</v>
      </c>
      <c r="J37" s="10">
        <f t="shared" si="0"/>
        <v>7314</v>
      </c>
      <c r="K37" s="26">
        <f>J37/J40</f>
        <v>0.00154544286636758</v>
      </c>
      <c r="L37" s="10"/>
    </row>
    <row r="38" ht="18" customHeight="1" spans="1:12">
      <c r="A38" s="10" t="s">
        <v>127</v>
      </c>
      <c r="B38" s="11" t="s">
        <v>128</v>
      </c>
      <c r="C38" s="20"/>
      <c r="D38" s="10">
        <v>139</v>
      </c>
      <c r="E38" s="10">
        <v>101</v>
      </c>
      <c r="F38" s="10">
        <v>53</v>
      </c>
      <c r="G38" s="10">
        <v>35</v>
      </c>
      <c r="H38" s="10">
        <v>45</v>
      </c>
      <c r="I38" s="10">
        <v>0</v>
      </c>
      <c r="J38" s="10">
        <f t="shared" si="0"/>
        <v>373</v>
      </c>
      <c r="K38" s="26">
        <f>J38/J40</f>
        <v>7.88146279949559e-5</v>
      </c>
      <c r="L38" s="10"/>
    </row>
    <row r="39" ht="18" customHeight="1" spans="1:12">
      <c r="A39" s="9" t="s">
        <v>129</v>
      </c>
      <c r="B39" s="23" t="s">
        <v>130</v>
      </c>
      <c r="C39" s="24"/>
      <c r="D39" s="10">
        <v>820</v>
      </c>
      <c r="E39" s="10">
        <v>1359</v>
      </c>
      <c r="F39" s="10">
        <v>825</v>
      </c>
      <c r="G39" s="10">
        <v>379</v>
      </c>
      <c r="H39" s="10">
        <v>477</v>
      </c>
      <c r="I39" s="10">
        <v>231</v>
      </c>
      <c r="J39" s="10">
        <f t="shared" si="0"/>
        <v>4091</v>
      </c>
      <c r="K39" s="26">
        <f>J39/J40</f>
        <v>0.000864425316695347</v>
      </c>
      <c r="L39" s="20"/>
    </row>
    <row r="40" ht="18" customHeight="1" spans="1:12">
      <c r="A40" s="9" t="s">
        <v>131</v>
      </c>
      <c r="B40" s="10"/>
      <c r="C40" s="10"/>
      <c r="D40" s="10">
        <v>745579</v>
      </c>
      <c r="E40" s="10">
        <v>751346</v>
      </c>
      <c r="F40" s="10">
        <v>742106</v>
      </c>
      <c r="G40" s="10">
        <v>764818</v>
      </c>
      <c r="H40" s="10">
        <v>899179</v>
      </c>
      <c r="I40" s="10">
        <v>829596</v>
      </c>
      <c r="J40" s="10">
        <f t="shared" si="0"/>
        <v>4732624</v>
      </c>
      <c r="K40" s="10" t="s">
        <v>18</v>
      </c>
      <c r="L40" s="20"/>
    </row>
  </sheetData>
  <mergeCells count="10">
    <mergeCell ref="A2:L2"/>
    <mergeCell ref="A3:L3"/>
    <mergeCell ref="D4:J4"/>
    <mergeCell ref="A40:C40"/>
    <mergeCell ref="A4:A5"/>
    <mergeCell ref="B4:B5"/>
    <mergeCell ref="C4:C5"/>
    <mergeCell ref="K4:K5"/>
    <mergeCell ref="L4:L5"/>
    <mergeCell ref="L7:L27"/>
  </mergeCells>
  <printOptions horizontalCentered="1"/>
  <pageMargins left="0.748031496062992" right="0.748031496062992" top="0.590551181102362" bottom="0.590551181102362" header="0.511811023622047" footer="0.511811023622047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B5" sqref="B5:B6"/>
    </sheetView>
  </sheetViews>
  <sheetFormatPr defaultColWidth="9" defaultRowHeight="13.5"/>
  <cols>
    <col min="1" max="1" width="6" style="1" customWidth="1"/>
    <col min="2" max="2" width="17.625" style="1" customWidth="1"/>
    <col min="3" max="3" width="21.25" style="2" customWidth="1"/>
    <col min="4" max="4" width="10.625" style="2" customWidth="1"/>
    <col min="5" max="6" width="10.625" style="1" customWidth="1"/>
    <col min="7" max="7" width="10.625" style="2" customWidth="1"/>
    <col min="8" max="8" width="10.625" style="1" customWidth="1"/>
    <col min="9" max="9" width="10.625" style="2" customWidth="1"/>
    <col min="10" max="10" width="15.5" style="1" customWidth="1"/>
    <col min="11" max="11" width="13.625" style="1" customWidth="1"/>
    <col min="12" max="16384" width="9" style="1"/>
  </cols>
  <sheetData>
    <row r="1" spans="1:1">
      <c r="A1" s="1" t="s">
        <v>132</v>
      </c>
    </row>
    <row r="2" ht="22.5" spans="1:11">
      <c r="A2" s="3" t="s">
        <v>133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11">
      <c r="A3" s="4" t="s">
        <v>2</v>
      </c>
      <c r="B3" s="2"/>
      <c r="E3" s="2"/>
      <c r="F3" s="2"/>
      <c r="H3" s="2"/>
      <c r="J3" s="2"/>
      <c r="K3" s="2"/>
    </row>
    <row r="5" ht="20.1" customHeight="1" spans="1:11">
      <c r="A5" s="5" t="s">
        <v>3</v>
      </c>
      <c r="B5" s="5" t="s">
        <v>4</v>
      </c>
      <c r="C5" s="5" t="s">
        <v>5</v>
      </c>
      <c r="D5" s="6" t="s">
        <v>7</v>
      </c>
      <c r="E5" s="7"/>
      <c r="F5" s="7"/>
      <c r="G5" s="7"/>
      <c r="H5" s="7"/>
      <c r="I5" s="7"/>
      <c r="J5" s="14"/>
      <c r="K5" s="15" t="s">
        <v>134</v>
      </c>
    </row>
    <row r="6" ht="20.1" customHeight="1" spans="1:11">
      <c r="A6" s="8"/>
      <c r="B6" s="8"/>
      <c r="C6" s="8"/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16"/>
    </row>
    <row r="7" ht="18" customHeight="1" spans="1:11">
      <c r="A7" s="10" t="s">
        <v>135</v>
      </c>
      <c r="B7" s="11" t="s">
        <v>136</v>
      </c>
      <c r="C7" s="10"/>
      <c r="D7" s="12">
        <v>18</v>
      </c>
      <c r="E7" s="10">
        <v>17</v>
      </c>
      <c r="F7" s="10">
        <v>16</v>
      </c>
      <c r="G7" s="10">
        <v>16</v>
      </c>
      <c r="H7" s="10">
        <v>16</v>
      </c>
      <c r="I7" s="17">
        <v>16</v>
      </c>
      <c r="J7" s="10" t="s">
        <v>18</v>
      </c>
      <c r="K7" s="10" t="s">
        <v>18</v>
      </c>
    </row>
    <row r="8" ht="18" customHeight="1" spans="1:11">
      <c r="A8" s="10" t="s">
        <v>137</v>
      </c>
      <c r="B8" s="11" t="s">
        <v>138</v>
      </c>
      <c r="C8" s="10" t="s">
        <v>139</v>
      </c>
      <c r="D8" s="10">
        <v>2</v>
      </c>
      <c r="E8" s="10">
        <v>2</v>
      </c>
      <c r="F8" s="10">
        <v>1</v>
      </c>
      <c r="G8" s="10">
        <v>1</v>
      </c>
      <c r="H8" s="10">
        <v>1</v>
      </c>
      <c r="I8" s="17">
        <v>1</v>
      </c>
      <c r="J8" s="10" t="s">
        <v>18</v>
      </c>
      <c r="K8" s="10" t="s">
        <v>18</v>
      </c>
    </row>
    <row r="9" ht="18" customHeight="1" spans="1:11">
      <c r="A9" s="10" t="s">
        <v>140</v>
      </c>
      <c r="B9" s="11"/>
      <c r="C9" s="10" t="s">
        <v>141</v>
      </c>
      <c r="D9" s="10">
        <v>4</v>
      </c>
      <c r="E9" s="10">
        <v>4</v>
      </c>
      <c r="F9" s="10">
        <v>4</v>
      </c>
      <c r="G9" s="10">
        <v>4</v>
      </c>
      <c r="H9" s="10">
        <v>4</v>
      </c>
      <c r="I9" s="17">
        <v>4</v>
      </c>
      <c r="J9" s="10" t="s">
        <v>18</v>
      </c>
      <c r="K9" s="10" t="s">
        <v>18</v>
      </c>
    </row>
    <row r="10" ht="18" customHeight="1" spans="1:11">
      <c r="A10" s="10" t="s">
        <v>142</v>
      </c>
      <c r="B10" s="11"/>
      <c r="C10" s="10" t="s">
        <v>143</v>
      </c>
      <c r="D10" s="12">
        <v>12</v>
      </c>
      <c r="E10" s="10">
        <v>11</v>
      </c>
      <c r="F10" s="10">
        <v>11</v>
      </c>
      <c r="G10" s="10">
        <v>11</v>
      </c>
      <c r="H10" s="10">
        <v>11</v>
      </c>
      <c r="I10" s="17">
        <v>11</v>
      </c>
      <c r="J10" s="10" t="s">
        <v>18</v>
      </c>
      <c r="K10" s="10" t="s">
        <v>18</v>
      </c>
    </row>
    <row r="11" ht="18" customHeight="1" spans="1:11">
      <c r="A11" s="10" t="s">
        <v>144</v>
      </c>
      <c r="B11" s="11"/>
      <c r="C11" s="10" t="s">
        <v>145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 t="s">
        <v>18</v>
      </c>
      <c r="K11" s="10" t="s">
        <v>18</v>
      </c>
    </row>
    <row r="12" ht="18" customHeight="1" spans="1:11">
      <c r="A12" s="10" t="s">
        <v>146</v>
      </c>
      <c r="B12" s="11" t="s">
        <v>147</v>
      </c>
      <c r="C12" s="10"/>
      <c r="D12" s="10">
        <v>106051</v>
      </c>
      <c r="E12" s="10">
        <v>119278</v>
      </c>
      <c r="F12" s="10">
        <v>100105</v>
      </c>
      <c r="G12" s="10">
        <v>73319</v>
      </c>
      <c r="H12" s="10">
        <v>72430</v>
      </c>
      <c r="I12" s="18">
        <v>63347</v>
      </c>
      <c r="J12" s="19">
        <f>SUM(D12:I12)</f>
        <v>534530</v>
      </c>
      <c r="K12" s="19">
        <f>AVERAGE(J12/184)</f>
        <v>2905.05434782609</v>
      </c>
    </row>
    <row r="13" ht="18" customHeight="1" spans="1:11">
      <c r="A13" s="10" t="s">
        <v>148</v>
      </c>
      <c r="B13" s="13"/>
      <c r="C13" s="10" t="s">
        <v>149</v>
      </c>
      <c r="D13" s="10">
        <v>25310</v>
      </c>
      <c r="E13" s="10">
        <v>27923</v>
      </c>
      <c r="F13" s="10">
        <v>22048</v>
      </c>
      <c r="G13" s="10">
        <v>15663</v>
      </c>
      <c r="H13" s="10">
        <v>12325</v>
      </c>
      <c r="I13" s="10">
        <v>12826</v>
      </c>
      <c r="J13" s="19">
        <f t="shared" ref="J13:J33" si="0">SUM(D13:I13)</f>
        <v>116095</v>
      </c>
      <c r="K13" s="19">
        <f t="shared" ref="K13:K33" si="1">AVERAGE(J13/184)</f>
        <v>630.951086956522</v>
      </c>
    </row>
    <row r="14" ht="18" customHeight="1" spans="1:11">
      <c r="A14" s="10" t="s">
        <v>150</v>
      </c>
      <c r="B14" s="13"/>
      <c r="C14" s="10" t="s">
        <v>151</v>
      </c>
      <c r="D14" s="10">
        <v>13555</v>
      </c>
      <c r="E14" s="10">
        <v>15326</v>
      </c>
      <c r="F14" s="10">
        <v>15482</v>
      </c>
      <c r="G14" s="10">
        <v>8612</v>
      </c>
      <c r="H14" s="10">
        <v>7247</v>
      </c>
      <c r="I14" s="10">
        <v>8165</v>
      </c>
      <c r="J14" s="19">
        <f t="shared" si="0"/>
        <v>68387</v>
      </c>
      <c r="K14" s="19">
        <f t="shared" si="1"/>
        <v>371.66847826087</v>
      </c>
    </row>
    <row r="15" ht="18" customHeight="1" spans="1:11">
      <c r="A15" s="10" t="s">
        <v>152</v>
      </c>
      <c r="B15" s="13"/>
      <c r="C15" s="10" t="s">
        <v>153</v>
      </c>
      <c r="D15" s="10">
        <v>5605</v>
      </c>
      <c r="E15" s="10">
        <v>6358</v>
      </c>
      <c r="F15" s="10">
        <v>5820</v>
      </c>
      <c r="G15" s="10">
        <v>4425</v>
      </c>
      <c r="H15" s="10">
        <v>13972</v>
      </c>
      <c r="I15" s="10">
        <v>3895</v>
      </c>
      <c r="J15" s="19">
        <f t="shared" si="0"/>
        <v>40075</v>
      </c>
      <c r="K15" s="19">
        <f t="shared" si="1"/>
        <v>217.798913043478</v>
      </c>
    </row>
    <row r="16" ht="18" customHeight="1" spans="1:11">
      <c r="A16" s="10" t="s">
        <v>154</v>
      </c>
      <c r="B16" s="13"/>
      <c r="C16" s="10" t="s">
        <v>155</v>
      </c>
      <c r="D16" s="10">
        <v>2129</v>
      </c>
      <c r="E16" s="10">
        <v>1945</v>
      </c>
      <c r="F16" s="10">
        <v>0</v>
      </c>
      <c r="G16" s="10">
        <v>0</v>
      </c>
      <c r="H16" s="10">
        <v>0</v>
      </c>
      <c r="I16" s="10">
        <v>0</v>
      </c>
      <c r="J16" s="19">
        <f t="shared" si="0"/>
        <v>4074</v>
      </c>
      <c r="K16" s="19">
        <f t="shared" si="1"/>
        <v>22.1413043478261</v>
      </c>
    </row>
    <row r="17" ht="18" customHeight="1" spans="1:11">
      <c r="A17" s="10" t="s">
        <v>156</v>
      </c>
      <c r="B17" s="13"/>
      <c r="C17" s="10" t="s">
        <v>157</v>
      </c>
      <c r="D17" s="10">
        <v>198</v>
      </c>
      <c r="E17" s="10">
        <v>275</v>
      </c>
      <c r="F17" s="10">
        <v>341</v>
      </c>
      <c r="G17" s="10">
        <v>178</v>
      </c>
      <c r="H17" s="10">
        <v>120</v>
      </c>
      <c r="I17" s="10">
        <v>110</v>
      </c>
      <c r="J17" s="19">
        <f t="shared" si="0"/>
        <v>1222</v>
      </c>
      <c r="K17" s="19">
        <f t="shared" si="1"/>
        <v>6.64130434782609</v>
      </c>
    </row>
    <row r="18" ht="18" customHeight="1" spans="1:11">
      <c r="A18" s="10" t="s">
        <v>158</v>
      </c>
      <c r="B18" s="13"/>
      <c r="C18" s="10" t="s">
        <v>159</v>
      </c>
      <c r="D18" s="10">
        <v>472</v>
      </c>
      <c r="E18" s="10">
        <v>558</v>
      </c>
      <c r="F18" s="10">
        <v>379</v>
      </c>
      <c r="G18" s="10">
        <v>465</v>
      </c>
      <c r="H18" s="10">
        <v>357</v>
      </c>
      <c r="I18" s="10">
        <v>80</v>
      </c>
      <c r="J18" s="19">
        <f t="shared" si="0"/>
        <v>2311</v>
      </c>
      <c r="K18" s="19">
        <f t="shared" si="1"/>
        <v>12.5597826086957</v>
      </c>
    </row>
    <row r="19" ht="18" customHeight="1" spans="1:11">
      <c r="A19" s="10" t="s">
        <v>160</v>
      </c>
      <c r="B19" s="13"/>
      <c r="C19" s="10" t="s">
        <v>161</v>
      </c>
      <c r="D19" s="10">
        <v>2050</v>
      </c>
      <c r="E19" s="10">
        <v>2379</v>
      </c>
      <c r="F19" s="10">
        <v>2124</v>
      </c>
      <c r="G19" s="10">
        <v>1188</v>
      </c>
      <c r="H19" s="10">
        <v>1010</v>
      </c>
      <c r="I19" s="10">
        <v>1029</v>
      </c>
      <c r="J19" s="19">
        <f t="shared" si="0"/>
        <v>9780</v>
      </c>
      <c r="K19" s="19">
        <f t="shared" si="1"/>
        <v>53.1521739130435</v>
      </c>
    </row>
    <row r="20" ht="18" customHeight="1" spans="1:11">
      <c r="A20" s="10" t="s">
        <v>162</v>
      </c>
      <c r="B20" s="13"/>
      <c r="C20" s="10" t="s">
        <v>163</v>
      </c>
      <c r="D20" s="10">
        <v>5042</v>
      </c>
      <c r="E20" s="10">
        <v>6817</v>
      </c>
      <c r="F20" s="10">
        <v>4766</v>
      </c>
      <c r="G20" s="10">
        <v>2918</v>
      </c>
      <c r="H20" s="10">
        <v>2363</v>
      </c>
      <c r="I20" s="10">
        <v>2509</v>
      </c>
      <c r="J20" s="19">
        <f t="shared" si="0"/>
        <v>24415</v>
      </c>
      <c r="K20" s="19">
        <f t="shared" si="1"/>
        <v>132.690217391304</v>
      </c>
    </row>
    <row r="21" ht="18" customHeight="1" spans="1:11">
      <c r="A21" s="10" t="s">
        <v>164</v>
      </c>
      <c r="B21" s="13"/>
      <c r="C21" s="10" t="s">
        <v>165</v>
      </c>
      <c r="D21" s="10">
        <v>3965</v>
      </c>
      <c r="E21" s="10">
        <v>5404</v>
      </c>
      <c r="F21" s="10">
        <v>4396</v>
      </c>
      <c r="G21" s="10">
        <v>2431</v>
      </c>
      <c r="H21" s="10">
        <v>1952</v>
      </c>
      <c r="I21" s="10">
        <v>2203</v>
      </c>
      <c r="J21" s="19">
        <f t="shared" si="0"/>
        <v>20351</v>
      </c>
      <c r="K21" s="19">
        <f t="shared" si="1"/>
        <v>110.603260869565</v>
      </c>
    </row>
    <row r="22" ht="18" customHeight="1" spans="1:11">
      <c r="A22" s="10" t="s">
        <v>166</v>
      </c>
      <c r="B22" s="13"/>
      <c r="C22" s="10" t="s">
        <v>167</v>
      </c>
      <c r="D22" s="10">
        <v>7258</v>
      </c>
      <c r="E22" s="10">
        <v>9257</v>
      </c>
      <c r="F22" s="10">
        <v>6327</v>
      </c>
      <c r="G22" s="10">
        <v>4222</v>
      </c>
      <c r="H22" s="10">
        <v>3752</v>
      </c>
      <c r="I22" s="10">
        <v>3854</v>
      </c>
      <c r="J22" s="19">
        <f t="shared" si="0"/>
        <v>34670</v>
      </c>
      <c r="K22" s="19">
        <f t="shared" si="1"/>
        <v>188.423913043478</v>
      </c>
    </row>
    <row r="23" ht="18" customHeight="1" spans="1:11">
      <c r="A23" s="10" t="s">
        <v>168</v>
      </c>
      <c r="B23" s="13"/>
      <c r="C23" s="10" t="s">
        <v>169</v>
      </c>
      <c r="D23" s="10">
        <v>8003</v>
      </c>
      <c r="E23" s="10">
        <v>9336</v>
      </c>
      <c r="F23" s="10">
        <v>7498</v>
      </c>
      <c r="G23" s="10">
        <v>5780</v>
      </c>
      <c r="H23" s="10">
        <v>4497</v>
      </c>
      <c r="I23" s="10">
        <v>4570</v>
      </c>
      <c r="J23" s="19">
        <f t="shared" si="0"/>
        <v>39684</v>
      </c>
      <c r="K23" s="19">
        <f t="shared" si="1"/>
        <v>215.673913043478</v>
      </c>
    </row>
    <row r="24" ht="18" customHeight="1" spans="1:11">
      <c r="A24" s="10" t="s">
        <v>170</v>
      </c>
      <c r="B24" s="13"/>
      <c r="C24" s="10" t="s">
        <v>171</v>
      </c>
      <c r="D24" s="10">
        <v>1388</v>
      </c>
      <c r="E24" s="10">
        <v>1724</v>
      </c>
      <c r="F24" s="10">
        <v>1603</v>
      </c>
      <c r="G24" s="10">
        <v>792</v>
      </c>
      <c r="H24" s="10">
        <v>605</v>
      </c>
      <c r="I24" s="10">
        <v>613</v>
      </c>
      <c r="J24" s="19">
        <f t="shared" si="0"/>
        <v>6725</v>
      </c>
      <c r="K24" s="19">
        <f t="shared" si="1"/>
        <v>36.5489130434783</v>
      </c>
    </row>
    <row r="25" ht="18" customHeight="1" spans="1:11">
      <c r="A25" s="10" t="s">
        <v>172</v>
      </c>
      <c r="B25" s="13"/>
      <c r="C25" s="10" t="s">
        <v>173</v>
      </c>
      <c r="D25" s="10">
        <v>698</v>
      </c>
      <c r="E25" s="10">
        <v>1011</v>
      </c>
      <c r="F25" s="10">
        <v>482</v>
      </c>
      <c r="G25" s="10">
        <v>567</v>
      </c>
      <c r="H25" s="10">
        <v>436</v>
      </c>
      <c r="I25" s="10">
        <v>543</v>
      </c>
      <c r="J25" s="19">
        <f t="shared" si="0"/>
        <v>3737</v>
      </c>
      <c r="K25" s="19">
        <f t="shared" si="1"/>
        <v>20.3097826086957</v>
      </c>
    </row>
    <row r="26" ht="18" customHeight="1" spans="1:11">
      <c r="A26" s="10" t="s">
        <v>174</v>
      </c>
      <c r="B26" s="13"/>
      <c r="C26" s="10" t="s">
        <v>175</v>
      </c>
      <c r="D26" s="10">
        <v>1094</v>
      </c>
      <c r="E26" s="10">
        <v>1342</v>
      </c>
      <c r="F26" s="10">
        <v>1116</v>
      </c>
      <c r="G26" s="10">
        <v>742</v>
      </c>
      <c r="H26" s="10">
        <v>591</v>
      </c>
      <c r="I26" s="10">
        <v>579</v>
      </c>
      <c r="J26" s="19">
        <f t="shared" si="0"/>
        <v>5464</v>
      </c>
      <c r="K26" s="19">
        <f t="shared" si="1"/>
        <v>29.695652173913</v>
      </c>
    </row>
    <row r="27" ht="18" customHeight="1" spans="1:11">
      <c r="A27" s="10" t="s">
        <v>176</v>
      </c>
      <c r="B27" s="13"/>
      <c r="C27" s="10" t="s">
        <v>177</v>
      </c>
      <c r="D27" s="10">
        <v>350</v>
      </c>
      <c r="E27" s="10">
        <v>433</v>
      </c>
      <c r="F27" s="10">
        <v>385</v>
      </c>
      <c r="G27" s="10">
        <v>441</v>
      </c>
      <c r="H27" s="10">
        <v>260</v>
      </c>
      <c r="I27" s="10">
        <v>204</v>
      </c>
      <c r="J27" s="19">
        <f t="shared" si="0"/>
        <v>2073</v>
      </c>
      <c r="K27" s="19">
        <f t="shared" si="1"/>
        <v>11.2663043478261</v>
      </c>
    </row>
    <row r="28" ht="18" customHeight="1" spans="1:11">
      <c r="A28" s="10" t="s">
        <v>178</v>
      </c>
      <c r="B28" s="13"/>
      <c r="C28" s="10" t="s">
        <v>179</v>
      </c>
      <c r="D28" s="10">
        <v>1415</v>
      </c>
      <c r="E28" s="10">
        <v>2100</v>
      </c>
      <c r="F28" s="10">
        <v>1475</v>
      </c>
      <c r="G28" s="10">
        <v>546</v>
      </c>
      <c r="H28" s="10">
        <v>394</v>
      </c>
      <c r="I28" s="10">
        <v>393</v>
      </c>
      <c r="J28" s="19">
        <f t="shared" si="0"/>
        <v>6323</v>
      </c>
      <c r="K28" s="19">
        <f t="shared" si="1"/>
        <v>34.3641304347826</v>
      </c>
    </row>
    <row r="29" ht="18" customHeight="1" spans="1:11">
      <c r="A29" s="10" t="s">
        <v>180</v>
      </c>
      <c r="B29" s="13"/>
      <c r="C29" s="10" t="s">
        <v>181</v>
      </c>
      <c r="D29" s="10">
        <v>357</v>
      </c>
      <c r="E29" s="10">
        <v>340</v>
      </c>
      <c r="F29" s="10">
        <v>352</v>
      </c>
      <c r="G29" s="10">
        <v>64</v>
      </c>
      <c r="H29" s="10">
        <v>184</v>
      </c>
      <c r="I29" s="10">
        <v>225</v>
      </c>
      <c r="J29" s="19">
        <f t="shared" si="0"/>
        <v>1522</v>
      </c>
      <c r="K29" s="19">
        <f t="shared" si="1"/>
        <v>8.27173913043478</v>
      </c>
    </row>
    <row r="30" ht="18" customHeight="1" spans="1:11">
      <c r="A30" s="10" t="s">
        <v>182</v>
      </c>
      <c r="B30" s="13"/>
      <c r="C30" s="10" t="s">
        <v>183</v>
      </c>
      <c r="D30" s="10">
        <v>18604</v>
      </c>
      <c r="E30" s="10">
        <v>18675</v>
      </c>
      <c r="F30" s="10">
        <v>17099</v>
      </c>
      <c r="G30" s="10">
        <v>17233</v>
      </c>
      <c r="H30" s="10">
        <v>15845</v>
      </c>
      <c r="I30" s="10">
        <v>14667</v>
      </c>
      <c r="J30" s="19">
        <f t="shared" si="0"/>
        <v>102123</v>
      </c>
      <c r="K30" s="19">
        <f t="shared" si="1"/>
        <v>555.016304347826</v>
      </c>
    </row>
    <row r="31" ht="18" customHeight="1" spans="1:11">
      <c r="A31" s="10" t="s">
        <v>184</v>
      </c>
      <c r="B31" s="13"/>
      <c r="C31" s="10" t="s">
        <v>185</v>
      </c>
      <c r="D31" s="10">
        <v>3256</v>
      </c>
      <c r="E31" s="10">
        <v>3117</v>
      </c>
      <c r="F31" s="10">
        <v>3068</v>
      </c>
      <c r="G31" s="10">
        <v>2455</v>
      </c>
      <c r="H31" s="10">
        <v>2261</v>
      </c>
      <c r="I31" s="10">
        <v>2207</v>
      </c>
      <c r="J31" s="19">
        <f t="shared" si="0"/>
        <v>16364</v>
      </c>
      <c r="K31" s="19">
        <f t="shared" si="1"/>
        <v>88.9347826086957</v>
      </c>
    </row>
    <row r="32" ht="18" customHeight="1" spans="1:11">
      <c r="A32" s="10" t="s">
        <v>186</v>
      </c>
      <c r="B32" s="13"/>
      <c r="C32" s="10" t="s">
        <v>187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9">
        <f t="shared" si="0"/>
        <v>0</v>
      </c>
      <c r="K32" s="19">
        <f t="shared" si="1"/>
        <v>0</v>
      </c>
    </row>
    <row r="33" ht="18" customHeight="1" spans="1:11">
      <c r="A33" s="10" t="s">
        <v>188</v>
      </c>
      <c r="B33" s="13"/>
      <c r="C33" s="10" t="s">
        <v>189</v>
      </c>
      <c r="D33" s="10">
        <v>5302</v>
      </c>
      <c r="E33" s="10">
        <v>4958</v>
      </c>
      <c r="F33" s="10">
        <v>5344</v>
      </c>
      <c r="G33" s="10">
        <v>4597</v>
      </c>
      <c r="H33" s="10">
        <v>4259</v>
      </c>
      <c r="I33" s="10">
        <v>4675</v>
      </c>
      <c r="J33" s="19">
        <f t="shared" si="0"/>
        <v>29135</v>
      </c>
      <c r="K33" s="19">
        <f t="shared" si="1"/>
        <v>158.342391304348</v>
      </c>
    </row>
    <row r="38" spans="7:7">
      <c r="G38" s="2" t="s">
        <v>190</v>
      </c>
    </row>
  </sheetData>
  <mergeCells count="7">
    <mergeCell ref="A2:K2"/>
    <mergeCell ref="A3:K3"/>
    <mergeCell ref="D5:J5"/>
    <mergeCell ref="A5:A6"/>
    <mergeCell ref="B5:B6"/>
    <mergeCell ref="C5:C6"/>
    <mergeCell ref="K5:K6"/>
  </mergeCells>
  <printOptions horizontalCentered="1"/>
  <pageMargins left="0.708661417322835" right="0.748031496062992" top="0.590551181102362" bottom="0.590551181102362" header="0.511811023622047" footer="0.511811023622047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2021-01-21T07:55:00Z</dcterms:created>
  <cp:lastPrinted>2021-08-23T09:44:00Z</cp:lastPrinted>
  <dcterms:modified xsi:type="dcterms:W3CDTF">2024-02-23T08:24:11Z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33F2F2B8E7FC4F918C9EB8B3483307B7</vt:lpwstr>
  </property>
</Properties>
</file>