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市场运行监测" sheetId="10" r:id="rId1"/>
    <sheet name="客流地区分布" sheetId="11" r:id="rId2"/>
    <sheet name="客运站运行监测" sheetId="12" r:id="rId3"/>
  </sheets>
  <calcPr calcId="144525"/>
</workbook>
</file>

<file path=xl/sharedStrings.xml><?xml version="1.0" encoding="utf-8"?>
<sst xmlns="http://schemas.openxmlformats.org/spreadsheetml/2006/main" count="233" uniqueCount="186">
  <si>
    <t>表1</t>
  </si>
  <si>
    <t>东莞市道路客运行业市场运行监测指标统计表</t>
  </si>
  <si>
    <t>统计周期：2024年1-6月</t>
  </si>
  <si>
    <t>序号</t>
  </si>
  <si>
    <t>一级指标</t>
  </si>
  <si>
    <t>二级指标</t>
  </si>
  <si>
    <t>三级指标</t>
  </si>
  <si>
    <t>指标数</t>
  </si>
  <si>
    <t>1月</t>
  </si>
  <si>
    <t>2月</t>
  </si>
  <si>
    <t>3月</t>
  </si>
  <si>
    <t>4月</t>
  </si>
  <si>
    <t>5月</t>
  </si>
  <si>
    <t>6月</t>
  </si>
  <si>
    <t>综合</t>
  </si>
  <si>
    <t>a1</t>
  </si>
  <si>
    <t>行业概况
（运能指标）</t>
  </si>
  <si>
    <t>客运企业（家）</t>
  </si>
  <si>
    <t>-</t>
  </si>
  <si>
    <t>a2</t>
  </si>
  <si>
    <t>客运指标数（个）</t>
  </si>
  <si>
    <t>a3</t>
  </si>
  <si>
    <t xml:space="preserve">    其中：</t>
  </si>
  <si>
    <t>省际班车指标</t>
  </si>
  <si>
    <t>a4</t>
  </si>
  <si>
    <t>市际班车指标</t>
  </si>
  <si>
    <t>a5</t>
  </si>
  <si>
    <t>市际包车指标</t>
  </si>
  <si>
    <t>a6</t>
  </si>
  <si>
    <t>市内包车指标</t>
  </si>
  <si>
    <t>a7</t>
  </si>
  <si>
    <t>营运客车（辆）</t>
  </si>
  <si>
    <t>a8</t>
  </si>
  <si>
    <t>座位数（个）</t>
  </si>
  <si>
    <t>a9</t>
  </si>
  <si>
    <t>行业运营
（市场指标）</t>
  </si>
  <si>
    <t>日均在营运车辆数（辆）</t>
  </si>
  <si>
    <t>a10</t>
  </si>
  <si>
    <t>统计周期客运总量（人次）</t>
  </si>
  <si>
    <t>a11</t>
  </si>
  <si>
    <t>班车</t>
  </si>
  <si>
    <t>a12</t>
  </si>
  <si>
    <t>包车</t>
  </si>
  <si>
    <t>a13</t>
  </si>
  <si>
    <t>定制客运</t>
  </si>
  <si>
    <t>a14</t>
  </si>
  <si>
    <t>日均客运量（人次）</t>
  </si>
  <si>
    <t>a15</t>
  </si>
  <si>
    <t>a16</t>
  </si>
  <si>
    <t>a17</t>
  </si>
  <si>
    <t>a18</t>
  </si>
  <si>
    <t>行业状况分析
（决策指标）</t>
  </si>
  <si>
    <t>指标利用率</t>
  </si>
  <si>
    <t>a19</t>
  </si>
  <si>
    <t>出车率</t>
  </si>
  <si>
    <t>a20</t>
  </si>
  <si>
    <t>运能利用率</t>
  </si>
  <si>
    <t>表2</t>
  </si>
  <si>
    <t>东莞市道路客运行业客流地区分布指标统计表</t>
  </si>
  <si>
    <t>客运量（人次）</t>
  </si>
  <si>
    <t>占比（%）</t>
  </si>
  <si>
    <t>说明</t>
  </si>
  <si>
    <t>b1</t>
  </si>
  <si>
    <t>广东</t>
  </si>
  <si>
    <t>b2</t>
  </si>
  <si>
    <t>广州</t>
  </si>
  <si>
    <t>该部分统计反映东莞至广东省内各地市客运量的占比情况</t>
  </si>
  <si>
    <t>b3</t>
  </si>
  <si>
    <t>深圳</t>
  </si>
  <si>
    <t>b4</t>
  </si>
  <si>
    <t>珠海</t>
  </si>
  <si>
    <t>b5</t>
  </si>
  <si>
    <t>汕头</t>
  </si>
  <si>
    <t>b6</t>
  </si>
  <si>
    <t>佛山</t>
  </si>
  <si>
    <t>b7</t>
  </si>
  <si>
    <t>韶关</t>
  </si>
  <si>
    <t>b8</t>
  </si>
  <si>
    <t>湛江</t>
  </si>
  <si>
    <t>b9</t>
  </si>
  <si>
    <t>肇庆</t>
  </si>
  <si>
    <t>b10</t>
  </si>
  <si>
    <t>江门</t>
  </si>
  <si>
    <t>b11</t>
  </si>
  <si>
    <t>茂名</t>
  </si>
  <si>
    <t>b12</t>
  </si>
  <si>
    <t>惠州</t>
  </si>
  <si>
    <t>b13</t>
  </si>
  <si>
    <t>梅州</t>
  </si>
  <si>
    <t>b14</t>
  </si>
  <si>
    <t>汕尾</t>
  </si>
  <si>
    <t>b15</t>
  </si>
  <si>
    <t>河源</t>
  </si>
  <si>
    <t>b16</t>
  </si>
  <si>
    <t>阳江</t>
  </si>
  <si>
    <t>b17</t>
  </si>
  <si>
    <t>清远</t>
  </si>
  <si>
    <t>b18</t>
  </si>
  <si>
    <t>东莞</t>
  </si>
  <si>
    <t>b19</t>
  </si>
  <si>
    <t>中山</t>
  </si>
  <si>
    <t>b20</t>
  </si>
  <si>
    <t>潮州</t>
  </si>
  <si>
    <t>b21</t>
  </si>
  <si>
    <t>揭阳</t>
  </si>
  <si>
    <t>b22</t>
  </si>
  <si>
    <t>云浮</t>
  </si>
  <si>
    <t>b23</t>
  </si>
  <si>
    <t>广西</t>
  </si>
  <si>
    <t>b24</t>
  </si>
  <si>
    <t>湖南</t>
  </si>
  <si>
    <t>b25</t>
  </si>
  <si>
    <t>江西</t>
  </si>
  <si>
    <t>b26</t>
  </si>
  <si>
    <t>湖北</t>
  </si>
  <si>
    <t>b27</t>
  </si>
  <si>
    <t>贵州</t>
  </si>
  <si>
    <t>b28</t>
  </si>
  <si>
    <t>河南</t>
  </si>
  <si>
    <t>b29</t>
  </si>
  <si>
    <t>四川</t>
  </si>
  <si>
    <t>b30</t>
  </si>
  <si>
    <t>云南</t>
  </si>
  <si>
    <t>b31</t>
  </si>
  <si>
    <t>福建</t>
  </si>
  <si>
    <t>b32</t>
  </si>
  <si>
    <t>海南</t>
  </si>
  <si>
    <t>b33</t>
  </si>
  <si>
    <t>安徽</t>
  </si>
  <si>
    <t>b44</t>
  </si>
  <si>
    <t>其他</t>
  </si>
  <si>
    <t>统计周期客运总量</t>
  </si>
  <si>
    <t>表3</t>
  </si>
  <si>
    <t>东莞市汽车客运站运行监测指标统计表</t>
  </si>
  <si>
    <t>日均发送量（人次）</t>
  </si>
  <si>
    <t>c1</t>
  </si>
  <si>
    <t>汽车客运站（个）</t>
  </si>
  <si>
    <t>c2</t>
  </si>
  <si>
    <t>其中：</t>
  </si>
  <si>
    <t>一级站</t>
  </si>
  <si>
    <t>c3</t>
  </si>
  <si>
    <t>二级站</t>
  </si>
  <si>
    <t>c4</t>
  </si>
  <si>
    <t>三级站</t>
  </si>
  <si>
    <t>c5</t>
  </si>
  <si>
    <t>便捷站</t>
  </si>
  <si>
    <t>c6</t>
  </si>
  <si>
    <t>发送量（人次）</t>
  </si>
  <si>
    <t>c8</t>
  </si>
  <si>
    <t>南城车站</t>
  </si>
  <si>
    <t>c9</t>
  </si>
  <si>
    <t>汽车东站</t>
  </si>
  <si>
    <t>c11</t>
  </si>
  <si>
    <t>长安车站</t>
  </si>
  <si>
    <t>c12</t>
  </si>
  <si>
    <t>石龙车站</t>
  </si>
  <si>
    <t>c13</t>
  </si>
  <si>
    <t>中堂车站</t>
  </si>
  <si>
    <t>c14</t>
  </si>
  <si>
    <t>清溪车站</t>
  </si>
  <si>
    <t>c15</t>
  </si>
  <si>
    <t>虎门车站</t>
  </si>
  <si>
    <t>c16</t>
  </si>
  <si>
    <t>常平车站</t>
  </si>
  <si>
    <t>c17</t>
  </si>
  <si>
    <t>厚街车站</t>
  </si>
  <si>
    <t>c18</t>
  </si>
  <si>
    <t>大朗车站</t>
  </si>
  <si>
    <t>c19</t>
  </si>
  <si>
    <t>凤岗车站</t>
  </si>
  <si>
    <t>c20</t>
  </si>
  <si>
    <t>石排车站</t>
  </si>
  <si>
    <t>c21</t>
  </si>
  <si>
    <t>塘厦车站</t>
  </si>
  <si>
    <t>c22</t>
  </si>
  <si>
    <t>黄江车站</t>
  </si>
  <si>
    <t>c23</t>
  </si>
  <si>
    <t>汽车北站</t>
  </si>
  <si>
    <t>c24</t>
  </si>
  <si>
    <t>松山湖车站</t>
  </si>
  <si>
    <t>c25</t>
  </si>
  <si>
    <t>南城候机楼招呼站</t>
  </si>
  <si>
    <t>c26</t>
  </si>
  <si>
    <t>东城候机楼停靠点</t>
  </si>
  <si>
    <t>c28</t>
  </si>
  <si>
    <t>松山湖候机楼招呼站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</si>
</sst>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4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5" xfId="51" applyNumberFormat="1" applyFont="1" applyFill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3" fillId="2" borderId="6" xfId="5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5" xfId="51" applyNumberFormat="1" applyFont="1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0" xfId="5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6" fillId="0" borderId="5" xfId="50" applyNumberFormat="1" applyFont="1" applyFill="1" applyBorder="1" applyAlignment="1">
      <alignment horizontal="center" vertical="center" wrapText="1"/>
    </xf>
    <xf numFmtId="176" fontId="6" fillId="0" borderId="5" xfId="5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49" applyFill="1" applyBorder="1" applyAlignment="1">
      <alignment horizontal="center" vertical="center" wrapText="1"/>
    </xf>
    <xf numFmtId="0" fontId="0" fillId="0" borderId="5" xfId="49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50" applyNumberFormat="1" applyFont="1" applyFill="1" applyBorder="1" applyAlignment="1">
      <alignment horizontal="center" vertical="center" wrapText="1"/>
    </xf>
    <xf numFmtId="176" fontId="6" fillId="2" borderId="5" xfId="50" applyNumberFormat="1" applyFont="1" applyFill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176" fontId="0" fillId="2" borderId="5" xfId="0" applyNumberFormat="1" applyFill="1" applyBorder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3" fillId="2" borderId="5" xfId="50" applyNumberFormat="1" applyFont="1" applyFill="1" applyBorder="1" applyAlignment="1">
      <alignment horizontal="center" vertical="center" wrapText="1"/>
    </xf>
    <xf numFmtId="10" fontId="6" fillId="2" borderId="5" xfId="50" applyNumberFormat="1" applyFont="1" applyFill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0" fontId="0" fillId="2" borderId="5" xfId="0" applyNumberForma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L4" sqref="L4"/>
    </sheetView>
  </sheetViews>
  <sheetFormatPr defaultColWidth="9" defaultRowHeight="13.5"/>
  <cols>
    <col min="1" max="1" width="6" customWidth="1"/>
    <col min="2" max="2" width="13.875" customWidth="1"/>
    <col min="3" max="3" width="23.125" customWidth="1"/>
    <col min="4" max="4" width="13.625" customWidth="1"/>
    <col min="5" max="5" width="10.625" customWidth="1"/>
    <col min="6" max="6" width="10.125" customWidth="1"/>
    <col min="7" max="10" width="10.625" customWidth="1"/>
    <col min="11" max="11" width="13.375" customWidth="1"/>
  </cols>
  <sheetData>
    <row r="1" spans="1:1">
      <c r="A1" t="s">
        <v>0</v>
      </c>
    </row>
    <row r="2" ht="22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3.25" customHeight="1" spans="1:11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20.1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9" t="s">
        <v>7</v>
      </c>
      <c r="F4" s="9"/>
      <c r="G4" s="9"/>
      <c r="H4" s="9"/>
      <c r="I4" s="9"/>
      <c r="J4" s="9"/>
      <c r="K4" s="9"/>
    </row>
    <row r="5" ht="20.1" customHeight="1" spans="1:11">
      <c r="A5" s="7"/>
      <c r="B5" s="7"/>
      <c r="C5" s="7"/>
      <c r="D5" s="7"/>
      <c r="E5" s="32" t="s">
        <v>8</v>
      </c>
      <c r="F5" s="32" t="s">
        <v>9</v>
      </c>
      <c r="G5" s="32" t="s">
        <v>10</v>
      </c>
      <c r="H5" s="32" t="s">
        <v>11</v>
      </c>
      <c r="I5" s="32" t="s">
        <v>12</v>
      </c>
      <c r="J5" s="32" t="s">
        <v>13</v>
      </c>
      <c r="K5" s="8" t="s">
        <v>14</v>
      </c>
    </row>
    <row r="6" ht="20.1" customHeight="1" spans="1:11">
      <c r="A6" s="9" t="s">
        <v>15</v>
      </c>
      <c r="B6" s="44" t="s">
        <v>16</v>
      </c>
      <c r="C6" s="33" t="s">
        <v>17</v>
      </c>
      <c r="D6" s="33"/>
      <c r="E6" s="45">
        <v>37</v>
      </c>
      <c r="F6" s="46">
        <v>37</v>
      </c>
      <c r="G6" s="47">
        <v>38</v>
      </c>
      <c r="H6" s="46">
        <v>38</v>
      </c>
      <c r="I6" s="46">
        <v>38</v>
      </c>
      <c r="J6" s="46">
        <v>38</v>
      </c>
      <c r="K6" s="9" t="s">
        <v>18</v>
      </c>
    </row>
    <row r="7" ht="20.1" customHeight="1" spans="1:11">
      <c r="A7" s="9" t="s">
        <v>19</v>
      </c>
      <c r="B7" s="48"/>
      <c r="C7" s="33" t="s">
        <v>20</v>
      </c>
      <c r="D7" s="33"/>
      <c r="E7" s="45">
        <v>2456</v>
      </c>
      <c r="F7" s="49">
        <v>2491</v>
      </c>
      <c r="G7" s="50">
        <v>2488</v>
      </c>
      <c r="H7" s="50">
        <v>2485</v>
      </c>
      <c r="I7" s="50">
        <v>2486</v>
      </c>
      <c r="J7" s="50">
        <v>2470</v>
      </c>
      <c r="K7" s="9" t="s">
        <v>18</v>
      </c>
    </row>
    <row r="8" ht="20.1" customHeight="1" spans="1:11">
      <c r="A8" s="9" t="s">
        <v>21</v>
      </c>
      <c r="B8" s="48"/>
      <c r="C8" s="33" t="s">
        <v>22</v>
      </c>
      <c r="D8" s="9" t="s">
        <v>23</v>
      </c>
      <c r="E8" s="51">
        <v>208</v>
      </c>
      <c r="F8" s="34">
        <v>175</v>
      </c>
      <c r="G8" s="50">
        <v>168</v>
      </c>
      <c r="H8" s="50">
        <v>165</v>
      </c>
      <c r="I8" s="50">
        <v>165</v>
      </c>
      <c r="J8" s="50">
        <v>165</v>
      </c>
      <c r="K8" s="9" t="s">
        <v>18</v>
      </c>
    </row>
    <row r="9" ht="20.1" customHeight="1" spans="1:11">
      <c r="A9" s="9" t="s">
        <v>24</v>
      </c>
      <c r="B9" s="48"/>
      <c r="C9" s="33"/>
      <c r="D9" s="9" t="s">
        <v>25</v>
      </c>
      <c r="E9" s="51">
        <v>405</v>
      </c>
      <c r="F9" s="34">
        <v>405</v>
      </c>
      <c r="G9" s="50">
        <v>397</v>
      </c>
      <c r="H9" s="50">
        <v>397</v>
      </c>
      <c r="I9" s="50">
        <v>397</v>
      </c>
      <c r="J9" s="50">
        <v>397</v>
      </c>
      <c r="K9" s="9" t="s">
        <v>18</v>
      </c>
    </row>
    <row r="10" ht="20.1" customHeight="1" spans="1:11">
      <c r="A10" s="9" t="s">
        <v>26</v>
      </c>
      <c r="B10" s="48"/>
      <c r="C10" s="33"/>
      <c r="D10" s="9" t="s">
        <v>27</v>
      </c>
      <c r="E10" s="51">
        <v>1645</v>
      </c>
      <c r="F10" s="34">
        <v>1721</v>
      </c>
      <c r="G10" s="50">
        <v>1754</v>
      </c>
      <c r="H10" s="50">
        <v>1754</v>
      </c>
      <c r="I10" s="50">
        <v>1755</v>
      </c>
      <c r="J10" s="50">
        <v>1755</v>
      </c>
      <c r="K10" s="9" t="s">
        <v>18</v>
      </c>
    </row>
    <row r="11" ht="20.1" customHeight="1" spans="1:11">
      <c r="A11" s="9" t="s">
        <v>28</v>
      </c>
      <c r="B11" s="48"/>
      <c r="C11" s="33"/>
      <c r="D11" s="9" t="s">
        <v>29</v>
      </c>
      <c r="E11" s="51">
        <v>198</v>
      </c>
      <c r="F11" s="34">
        <v>190</v>
      </c>
      <c r="G11" s="50">
        <v>169</v>
      </c>
      <c r="H11" s="50">
        <v>169</v>
      </c>
      <c r="I11" s="50">
        <v>169</v>
      </c>
      <c r="J11" s="50">
        <v>153</v>
      </c>
      <c r="K11" s="9" t="s">
        <v>18</v>
      </c>
    </row>
    <row r="12" ht="20.1" customHeight="1" spans="1:11">
      <c r="A12" s="9" t="s">
        <v>30</v>
      </c>
      <c r="B12" s="48"/>
      <c r="C12" s="33" t="s">
        <v>31</v>
      </c>
      <c r="D12" s="33"/>
      <c r="E12" s="51">
        <v>1695</v>
      </c>
      <c r="F12" s="34">
        <v>1706</v>
      </c>
      <c r="G12" s="51">
        <v>1713</v>
      </c>
      <c r="H12" s="51">
        <v>1725</v>
      </c>
      <c r="I12" s="50">
        <v>1761</v>
      </c>
      <c r="J12" s="50">
        <v>1781</v>
      </c>
      <c r="K12" s="9" t="s">
        <v>18</v>
      </c>
    </row>
    <row r="13" ht="20.1" customHeight="1" spans="1:11">
      <c r="A13" s="9" t="s">
        <v>32</v>
      </c>
      <c r="B13" s="7"/>
      <c r="C13" s="33" t="s">
        <v>33</v>
      </c>
      <c r="D13" s="33"/>
      <c r="E13" s="51">
        <v>77038</v>
      </c>
      <c r="F13" s="34">
        <v>77505</v>
      </c>
      <c r="G13" s="51">
        <v>78084</v>
      </c>
      <c r="H13" s="51">
        <v>77677</v>
      </c>
      <c r="I13" s="50">
        <v>79301</v>
      </c>
      <c r="J13" s="50">
        <v>80123</v>
      </c>
      <c r="K13" s="9" t="s">
        <v>18</v>
      </c>
    </row>
    <row r="14" ht="20.1" customHeight="1" spans="1:11">
      <c r="A14" s="9" t="s">
        <v>34</v>
      </c>
      <c r="B14" s="44" t="s">
        <v>35</v>
      </c>
      <c r="C14" s="33" t="s">
        <v>36</v>
      </c>
      <c r="D14" s="33"/>
      <c r="E14" s="52">
        <v>582.91</v>
      </c>
      <c r="F14" s="35">
        <v>523.85</v>
      </c>
      <c r="G14" s="52">
        <v>615.02</v>
      </c>
      <c r="H14" s="52">
        <v>665.21</v>
      </c>
      <c r="I14" s="50">
        <v>675</v>
      </c>
      <c r="J14" s="60">
        <v>683.51</v>
      </c>
      <c r="K14" s="54">
        <f>SUM(E14:J14)/6</f>
        <v>624.25</v>
      </c>
    </row>
    <row r="15" ht="20.1" customHeight="1" spans="1:11">
      <c r="A15" s="9" t="s">
        <v>37</v>
      </c>
      <c r="B15" s="48"/>
      <c r="C15" s="53" t="s">
        <v>38</v>
      </c>
      <c r="D15" s="33"/>
      <c r="E15" s="51">
        <v>751536</v>
      </c>
      <c r="F15" s="34">
        <v>644089</v>
      </c>
      <c r="G15" s="51">
        <v>774302</v>
      </c>
      <c r="H15" s="51">
        <v>801110</v>
      </c>
      <c r="I15" s="51">
        <v>842181</v>
      </c>
      <c r="J15" s="51">
        <v>832000</v>
      </c>
      <c r="K15" s="54">
        <f>SUM(E15:J15)</f>
        <v>4645218</v>
      </c>
    </row>
    <row r="16" ht="20.1" customHeight="1" spans="1:11">
      <c r="A16" s="9" t="s">
        <v>39</v>
      </c>
      <c r="B16" s="48"/>
      <c r="C16" s="33" t="s">
        <v>22</v>
      </c>
      <c r="D16" s="9" t="s">
        <v>40</v>
      </c>
      <c r="E16" s="51">
        <v>119631</v>
      </c>
      <c r="F16" s="34">
        <v>130555</v>
      </c>
      <c r="G16" s="51">
        <v>120932</v>
      </c>
      <c r="H16" s="51">
        <v>105281</v>
      </c>
      <c r="I16" s="51">
        <v>117291</v>
      </c>
      <c r="J16" s="51">
        <v>111585</v>
      </c>
      <c r="K16" s="54">
        <f t="shared" ref="K16:K22" si="0">SUM(E16:J16)</f>
        <v>705275</v>
      </c>
    </row>
    <row r="17" ht="20.1" customHeight="1" spans="1:11">
      <c r="A17" s="9" t="s">
        <v>41</v>
      </c>
      <c r="B17" s="48"/>
      <c r="C17" s="33"/>
      <c r="D17" s="9" t="s">
        <v>42</v>
      </c>
      <c r="E17" s="51">
        <v>630645</v>
      </c>
      <c r="F17" s="34">
        <v>512543</v>
      </c>
      <c r="G17" s="51">
        <v>651620</v>
      </c>
      <c r="H17" s="51">
        <v>693178</v>
      </c>
      <c r="I17" s="51">
        <v>721716</v>
      </c>
      <c r="J17" s="51">
        <v>717337</v>
      </c>
      <c r="K17" s="54">
        <f t="shared" si="0"/>
        <v>3927039</v>
      </c>
    </row>
    <row r="18" ht="20.1" customHeight="1" spans="1:11">
      <c r="A18" s="9" t="s">
        <v>43</v>
      </c>
      <c r="B18" s="48"/>
      <c r="C18" s="33"/>
      <c r="D18" s="9" t="s">
        <v>44</v>
      </c>
      <c r="E18" s="51">
        <v>1260</v>
      </c>
      <c r="F18" s="34">
        <v>991</v>
      </c>
      <c r="G18" s="51">
        <v>1750</v>
      </c>
      <c r="H18" s="51">
        <v>2651</v>
      </c>
      <c r="I18" s="51">
        <v>3174</v>
      </c>
      <c r="J18" s="51">
        <v>3078</v>
      </c>
      <c r="K18" s="54">
        <f t="shared" si="0"/>
        <v>12904</v>
      </c>
    </row>
    <row r="19" ht="20.1" customHeight="1" spans="1:11">
      <c r="A19" s="9" t="s">
        <v>45</v>
      </c>
      <c r="B19" s="48"/>
      <c r="C19" s="33" t="s">
        <v>46</v>
      </c>
      <c r="D19" s="9"/>
      <c r="E19" s="54">
        <f t="shared" ref="E19:E22" si="1">AVERAGE(E15/31)</f>
        <v>24243.0967741935</v>
      </c>
      <c r="F19" s="25">
        <f t="shared" ref="F19:F22" si="2">AVERAGE(F15/29)</f>
        <v>22209.9655172414</v>
      </c>
      <c r="G19" s="54">
        <f t="shared" ref="G19:G22" si="3">AVERAGE(G15/31)</f>
        <v>24977.4838709677</v>
      </c>
      <c r="H19" s="25">
        <f t="shared" ref="H19:H22" si="4">AVERAGE(H15/30)</f>
        <v>26703.6666666667</v>
      </c>
      <c r="I19" s="54">
        <f>AVERAGE(I15/31)</f>
        <v>27167.1290322581</v>
      </c>
      <c r="J19" s="54">
        <f>AVERAGE(J15/30)</f>
        <v>27733.3333333333</v>
      </c>
      <c r="K19" s="54">
        <f>K15/182</f>
        <v>25523.1758241758</v>
      </c>
    </row>
    <row r="20" ht="20.1" customHeight="1" spans="1:11">
      <c r="A20" s="9" t="s">
        <v>47</v>
      </c>
      <c r="B20" s="48"/>
      <c r="C20" s="33" t="s">
        <v>22</v>
      </c>
      <c r="D20" s="9" t="s">
        <v>40</v>
      </c>
      <c r="E20" s="54">
        <f t="shared" si="1"/>
        <v>3859.06451612903</v>
      </c>
      <c r="F20" s="25">
        <f t="shared" si="2"/>
        <v>4501.89655172414</v>
      </c>
      <c r="G20" s="54">
        <f t="shared" si="3"/>
        <v>3901.03225806452</v>
      </c>
      <c r="H20" s="25">
        <f t="shared" si="4"/>
        <v>3509.36666666667</v>
      </c>
      <c r="I20" s="54">
        <f>AVERAGE(I16/31)</f>
        <v>3783.58064516129</v>
      </c>
      <c r="J20" s="54">
        <f>AVERAGE(J16/30)</f>
        <v>3719.5</v>
      </c>
      <c r="K20" s="54">
        <f>K16/182</f>
        <v>3875.13736263736</v>
      </c>
    </row>
    <row r="21" ht="20.1" customHeight="1" spans="1:11">
      <c r="A21" s="9" t="s">
        <v>48</v>
      </c>
      <c r="B21" s="48"/>
      <c r="C21" s="33"/>
      <c r="D21" s="9" t="s">
        <v>42</v>
      </c>
      <c r="E21" s="54">
        <f t="shared" si="1"/>
        <v>20343.3870967742</v>
      </c>
      <c r="F21" s="25">
        <f t="shared" si="2"/>
        <v>17673.8965517241</v>
      </c>
      <c r="G21" s="54">
        <f t="shared" si="3"/>
        <v>21020</v>
      </c>
      <c r="H21" s="25">
        <f t="shared" si="4"/>
        <v>23105.9333333333</v>
      </c>
      <c r="I21" s="54">
        <f>AVERAGE(I17/31)</f>
        <v>23281.1612903226</v>
      </c>
      <c r="J21" s="54">
        <f>AVERAGE(J17/30)</f>
        <v>23911.2333333333</v>
      </c>
      <c r="K21" s="54">
        <f>K17/182</f>
        <v>21577.1373626374</v>
      </c>
    </row>
    <row r="22" ht="20.1" customHeight="1" spans="1:11">
      <c r="A22" s="9" t="s">
        <v>49</v>
      </c>
      <c r="B22" s="7"/>
      <c r="C22" s="33"/>
      <c r="D22" s="9" t="s">
        <v>44</v>
      </c>
      <c r="E22" s="54">
        <f t="shared" si="1"/>
        <v>40.6451612903226</v>
      </c>
      <c r="F22" s="25">
        <f t="shared" si="2"/>
        <v>34.1724137931034</v>
      </c>
      <c r="G22" s="54">
        <f t="shared" si="3"/>
        <v>56.4516129032258</v>
      </c>
      <c r="H22" s="25">
        <f t="shared" si="4"/>
        <v>88.3666666666667</v>
      </c>
      <c r="I22" s="54">
        <f>AVERAGE(I18/31)</f>
        <v>102.387096774194</v>
      </c>
      <c r="J22" s="54">
        <f>AVERAGE(J18/30)</f>
        <v>102.6</v>
      </c>
      <c r="K22" s="54">
        <f>K18/182</f>
        <v>70.9010989010989</v>
      </c>
    </row>
    <row r="23" ht="20.1" customHeight="1" spans="1:11">
      <c r="A23" s="9" t="s">
        <v>50</v>
      </c>
      <c r="B23" s="44" t="s">
        <v>51</v>
      </c>
      <c r="C23" s="53" t="s">
        <v>52</v>
      </c>
      <c r="D23" s="33"/>
      <c r="E23" s="55">
        <f t="shared" ref="E23:J23" si="5">AVERAGE(E12/E7)</f>
        <v>0.69014657980456</v>
      </c>
      <c r="F23" s="56">
        <f t="shared" si="5"/>
        <v>0.684865515857086</v>
      </c>
      <c r="G23" s="55">
        <f t="shared" si="5"/>
        <v>0.688504823151125</v>
      </c>
      <c r="H23" s="56">
        <f t="shared" si="5"/>
        <v>0.694164989939638</v>
      </c>
      <c r="I23" s="55">
        <f t="shared" si="5"/>
        <v>0.708366854384553</v>
      </c>
      <c r="J23" s="55">
        <f t="shared" si="5"/>
        <v>0.721052631578947</v>
      </c>
      <c r="K23" s="61">
        <f>SUM(E23:J23)/6</f>
        <v>0.697850232452652</v>
      </c>
    </row>
    <row r="24" ht="20.1" customHeight="1" spans="1:11">
      <c r="A24" s="9" t="s">
        <v>53</v>
      </c>
      <c r="B24" s="48"/>
      <c r="C24" s="33" t="s">
        <v>54</v>
      </c>
      <c r="D24" s="33"/>
      <c r="E24" s="57">
        <v>0.343899705014749</v>
      </c>
      <c r="F24" s="57">
        <v>0.307063305978898</v>
      </c>
      <c r="G24" s="57">
        <v>0.35903093987157</v>
      </c>
      <c r="H24" s="55">
        <v>0.385628985507246</v>
      </c>
      <c r="I24" s="55">
        <v>0.383304940374787</v>
      </c>
      <c r="J24" s="55">
        <v>0.383778775968557</v>
      </c>
      <c r="K24" s="61">
        <f>SUM(E24:J24)/6</f>
        <v>0.360451108785968</v>
      </c>
    </row>
    <row r="25" ht="20.1" customHeight="1" spans="1:11">
      <c r="A25" s="9" t="s">
        <v>55</v>
      </c>
      <c r="B25" s="7"/>
      <c r="C25" s="33" t="s">
        <v>56</v>
      </c>
      <c r="D25" s="33"/>
      <c r="E25" s="58">
        <v>0.325179781406579</v>
      </c>
      <c r="F25" s="58">
        <v>0.277009655291057</v>
      </c>
      <c r="G25" s="58">
        <v>0.330542321943889</v>
      </c>
      <c r="H25" s="59">
        <v>0.343778295591574</v>
      </c>
      <c r="I25" s="55">
        <v>0.342582426857897</v>
      </c>
      <c r="J25" s="55">
        <v>0.334968856351102</v>
      </c>
      <c r="K25" s="61">
        <f>SUM(E25:J25)/6</f>
        <v>0.325676889573683</v>
      </c>
    </row>
  </sheetData>
  <mergeCells count="10">
    <mergeCell ref="A2:K2"/>
    <mergeCell ref="A3:K3"/>
    <mergeCell ref="E4:K4"/>
    <mergeCell ref="A4:A5"/>
    <mergeCell ref="B4:B5"/>
    <mergeCell ref="B6:B13"/>
    <mergeCell ref="B14:B22"/>
    <mergeCell ref="B23:B25"/>
    <mergeCell ref="C4:C5"/>
    <mergeCell ref="D4:D5"/>
  </mergeCells>
  <printOptions horizontalCentered="1"/>
  <pageMargins left="0.236111111111111" right="0.748031496062992" top="0.590551181102362" bottom="0.590551181102362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selection activeCell="D5" sqref="D4:J5"/>
    </sheetView>
  </sheetViews>
  <sheetFormatPr defaultColWidth="9" defaultRowHeight="13.5"/>
  <cols>
    <col min="1" max="1" width="6" customWidth="1"/>
    <col min="2" max="2" width="12" customWidth="1"/>
    <col min="3" max="3" width="10.875" customWidth="1"/>
    <col min="4" max="10" width="10.625" customWidth="1"/>
    <col min="11" max="11" width="13.5" customWidth="1"/>
    <col min="12" max="12" width="12.5" customWidth="1"/>
  </cols>
  <sheetData>
    <row r="1" spans="1:1">
      <c r="A1" t="s">
        <v>57</v>
      </c>
    </row>
    <row r="2" ht="22.5" spans="1:12">
      <c r="A2" s="2" t="s">
        <v>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12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20.1" customHeight="1" spans="1:12">
      <c r="A4" s="4" t="s">
        <v>3</v>
      </c>
      <c r="B4" s="4" t="s">
        <v>4</v>
      </c>
      <c r="C4" s="4" t="s">
        <v>5</v>
      </c>
      <c r="D4" s="30" t="s">
        <v>59</v>
      </c>
      <c r="E4" s="31"/>
      <c r="F4" s="31"/>
      <c r="G4" s="31"/>
      <c r="H4" s="31"/>
      <c r="I4" s="31"/>
      <c r="J4" s="39"/>
      <c r="K4" s="4" t="s">
        <v>60</v>
      </c>
      <c r="L4" s="4" t="s">
        <v>61</v>
      </c>
    </row>
    <row r="5" ht="20.1" customHeight="1" spans="1:12">
      <c r="A5" s="7"/>
      <c r="B5" s="7"/>
      <c r="C5" s="7"/>
      <c r="D5" s="32" t="s">
        <v>8</v>
      </c>
      <c r="E5" s="32" t="s">
        <v>9</v>
      </c>
      <c r="F5" s="32" t="s">
        <v>10</v>
      </c>
      <c r="G5" s="32" t="s">
        <v>11</v>
      </c>
      <c r="H5" s="32" t="s">
        <v>12</v>
      </c>
      <c r="I5" s="32" t="s">
        <v>13</v>
      </c>
      <c r="J5" s="32" t="s">
        <v>14</v>
      </c>
      <c r="K5" s="7"/>
      <c r="L5" s="7"/>
    </row>
    <row r="6" ht="18" customHeight="1" spans="1:12">
      <c r="A6" s="9" t="s">
        <v>62</v>
      </c>
      <c r="B6" s="10" t="s">
        <v>63</v>
      </c>
      <c r="C6" s="33"/>
      <c r="D6" s="9">
        <v>711326</v>
      </c>
      <c r="E6" s="34">
        <v>560853</v>
      </c>
      <c r="F6" s="9">
        <v>743107</v>
      </c>
      <c r="G6" s="35">
        <v>767715</v>
      </c>
      <c r="H6" s="34">
        <v>814653</v>
      </c>
      <c r="I6" s="34">
        <v>800386</v>
      </c>
      <c r="J6" s="9">
        <f>SUM(D6:I6)</f>
        <v>4398040</v>
      </c>
      <c r="K6" s="40">
        <f>J6/J40</f>
        <v>0.946788719065499</v>
      </c>
      <c r="L6" s="33"/>
    </row>
    <row r="7" ht="18" customHeight="1" spans="1:12">
      <c r="A7" s="9" t="s">
        <v>64</v>
      </c>
      <c r="B7" s="10" t="s">
        <v>22</v>
      </c>
      <c r="C7" s="9" t="s">
        <v>65</v>
      </c>
      <c r="D7" s="9">
        <v>53438</v>
      </c>
      <c r="E7" s="34">
        <v>59970</v>
      </c>
      <c r="F7" s="9">
        <v>65621</v>
      </c>
      <c r="G7" s="35">
        <v>70957</v>
      </c>
      <c r="H7" s="34">
        <v>78133</v>
      </c>
      <c r="I7" s="34">
        <v>65199</v>
      </c>
      <c r="J7" s="9">
        <f t="shared" ref="J7:J40" si="0">SUM(D7:I7)</f>
        <v>393318</v>
      </c>
      <c r="K7" s="40">
        <f>J7/J6</f>
        <v>0.0894302916753827</v>
      </c>
      <c r="L7" s="41" t="s">
        <v>66</v>
      </c>
    </row>
    <row r="8" ht="18" customHeight="1" spans="1:12">
      <c r="A8" s="9" t="s">
        <v>67</v>
      </c>
      <c r="B8" s="10"/>
      <c r="C8" s="9" t="s">
        <v>68</v>
      </c>
      <c r="D8" s="9">
        <v>122798</v>
      </c>
      <c r="E8" s="34">
        <v>107655</v>
      </c>
      <c r="F8" s="9">
        <v>124703</v>
      </c>
      <c r="G8" s="35">
        <v>125131</v>
      </c>
      <c r="H8" s="34">
        <v>135411</v>
      </c>
      <c r="I8" s="34">
        <v>127334</v>
      </c>
      <c r="J8" s="9">
        <f t="shared" si="0"/>
        <v>743032</v>
      </c>
      <c r="K8" s="40">
        <f>J8/J6</f>
        <v>0.168946166928905</v>
      </c>
      <c r="L8" s="42"/>
    </row>
    <row r="9" ht="18" customHeight="1" spans="1:12">
      <c r="A9" s="9" t="s">
        <v>69</v>
      </c>
      <c r="B9" s="10"/>
      <c r="C9" s="9" t="s">
        <v>70</v>
      </c>
      <c r="D9" s="9">
        <v>24840</v>
      </c>
      <c r="E9" s="34">
        <v>17222</v>
      </c>
      <c r="F9" s="9">
        <v>17265</v>
      </c>
      <c r="G9" s="35">
        <v>19978</v>
      </c>
      <c r="H9" s="34">
        <v>22566</v>
      </c>
      <c r="I9" s="34">
        <v>23801</v>
      </c>
      <c r="J9" s="9">
        <f t="shared" si="0"/>
        <v>125672</v>
      </c>
      <c r="K9" s="40">
        <f>J9/J6</f>
        <v>0.028574546843594</v>
      </c>
      <c r="L9" s="42"/>
    </row>
    <row r="10" ht="18" customHeight="1" spans="1:12">
      <c r="A10" s="9" t="s">
        <v>71</v>
      </c>
      <c r="B10" s="10"/>
      <c r="C10" s="9" t="s">
        <v>72</v>
      </c>
      <c r="D10" s="9">
        <v>4103</v>
      </c>
      <c r="E10" s="34">
        <v>3409</v>
      </c>
      <c r="F10" s="9">
        <v>4666</v>
      </c>
      <c r="G10" s="35">
        <v>7645</v>
      </c>
      <c r="H10" s="34">
        <v>5870</v>
      </c>
      <c r="I10" s="34">
        <v>7132</v>
      </c>
      <c r="J10" s="9">
        <f t="shared" si="0"/>
        <v>32825</v>
      </c>
      <c r="K10" s="40">
        <f>J10/J6</f>
        <v>0.0074635519458668</v>
      </c>
      <c r="L10" s="42"/>
    </row>
    <row r="11" ht="18" customHeight="1" spans="1:12">
      <c r="A11" s="9" t="s">
        <v>73</v>
      </c>
      <c r="B11" s="10"/>
      <c r="C11" s="9" t="s">
        <v>74</v>
      </c>
      <c r="D11" s="9">
        <v>6565</v>
      </c>
      <c r="E11" s="34">
        <v>7606</v>
      </c>
      <c r="F11" s="9">
        <v>14818</v>
      </c>
      <c r="G11" s="35">
        <v>19869</v>
      </c>
      <c r="H11" s="34">
        <v>14060</v>
      </c>
      <c r="I11" s="34">
        <v>11566</v>
      </c>
      <c r="J11" s="9">
        <f t="shared" si="0"/>
        <v>74484</v>
      </c>
      <c r="K11" s="40">
        <f>J11/J6</f>
        <v>0.0169357259142709</v>
      </c>
      <c r="L11" s="42"/>
    </row>
    <row r="12" ht="18" customHeight="1" spans="1:12">
      <c r="A12" s="9" t="s">
        <v>75</v>
      </c>
      <c r="B12" s="10"/>
      <c r="C12" s="9" t="s">
        <v>76</v>
      </c>
      <c r="D12" s="9">
        <v>3889</v>
      </c>
      <c r="E12" s="34">
        <v>2695</v>
      </c>
      <c r="F12" s="9">
        <v>3836</v>
      </c>
      <c r="G12" s="35">
        <v>4745</v>
      </c>
      <c r="H12" s="34">
        <v>4081</v>
      </c>
      <c r="I12" s="34">
        <v>5104</v>
      </c>
      <c r="J12" s="9">
        <f t="shared" si="0"/>
        <v>24350</v>
      </c>
      <c r="K12" s="40">
        <f>J12/J6</f>
        <v>0.00553655719365899</v>
      </c>
      <c r="L12" s="42"/>
    </row>
    <row r="13" ht="18" customHeight="1" spans="1:12">
      <c r="A13" s="9" t="s">
        <v>77</v>
      </c>
      <c r="B13" s="10"/>
      <c r="C13" s="9" t="s">
        <v>78</v>
      </c>
      <c r="D13" s="9">
        <v>3756</v>
      </c>
      <c r="E13" s="34">
        <v>4653</v>
      </c>
      <c r="F13" s="9">
        <v>3191</v>
      </c>
      <c r="G13" s="35">
        <v>4180</v>
      </c>
      <c r="H13" s="34">
        <v>4091</v>
      </c>
      <c r="I13" s="34">
        <v>4700</v>
      </c>
      <c r="J13" s="9">
        <f t="shared" si="0"/>
        <v>24571</v>
      </c>
      <c r="K13" s="40">
        <f>J13/J6</f>
        <v>0.00558680685032424</v>
      </c>
      <c r="L13" s="42"/>
    </row>
    <row r="14" ht="18" customHeight="1" spans="1:12">
      <c r="A14" s="9" t="s">
        <v>79</v>
      </c>
      <c r="B14" s="10"/>
      <c r="C14" s="9" t="s">
        <v>80</v>
      </c>
      <c r="D14" s="9">
        <v>7229</v>
      </c>
      <c r="E14" s="34">
        <v>4924</v>
      </c>
      <c r="F14" s="9">
        <v>6279</v>
      </c>
      <c r="G14" s="35">
        <v>7056</v>
      </c>
      <c r="H14" s="34">
        <v>7819</v>
      </c>
      <c r="I14" s="34">
        <v>7734</v>
      </c>
      <c r="J14" s="9">
        <f t="shared" si="0"/>
        <v>41041</v>
      </c>
      <c r="K14" s="40">
        <f>J14/J6</f>
        <v>0.00933165682895108</v>
      </c>
      <c r="L14" s="42"/>
    </row>
    <row r="15" ht="18" customHeight="1" spans="1:12">
      <c r="A15" s="9" t="s">
        <v>81</v>
      </c>
      <c r="B15" s="10"/>
      <c r="C15" s="9" t="s">
        <v>82</v>
      </c>
      <c r="D15" s="9">
        <v>3752</v>
      </c>
      <c r="E15" s="34">
        <v>3682</v>
      </c>
      <c r="F15" s="9">
        <v>7756</v>
      </c>
      <c r="G15" s="35">
        <v>5860</v>
      </c>
      <c r="H15" s="34">
        <v>5565</v>
      </c>
      <c r="I15" s="34">
        <v>6199</v>
      </c>
      <c r="J15" s="9">
        <f t="shared" si="0"/>
        <v>32814</v>
      </c>
      <c r="K15" s="40">
        <f>J15/J6</f>
        <v>0.00746105083173414</v>
      </c>
      <c r="L15" s="42"/>
    </row>
    <row r="16" ht="18" customHeight="1" spans="1:12">
      <c r="A16" s="9" t="s">
        <v>83</v>
      </c>
      <c r="B16" s="10"/>
      <c r="C16" s="9" t="s">
        <v>84</v>
      </c>
      <c r="D16" s="9">
        <v>5397</v>
      </c>
      <c r="E16" s="34">
        <v>4207</v>
      </c>
      <c r="F16" s="9">
        <v>3288</v>
      </c>
      <c r="G16" s="35">
        <v>4360</v>
      </c>
      <c r="H16" s="34">
        <v>4354</v>
      </c>
      <c r="I16" s="34">
        <v>3123</v>
      </c>
      <c r="J16" s="9">
        <f t="shared" si="0"/>
        <v>24729</v>
      </c>
      <c r="K16" s="40">
        <f>J16/J6</f>
        <v>0.0056227319442297</v>
      </c>
      <c r="L16" s="42"/>
    </row>
    <row r="17" ht="18" customHeight="1" spans="1:12">
      <c r="A17" s="9" t="s">
        <v>85</v>
      </c>
      <c r="B17" s="10"/>
      <c r="C17" s="9" t="s">
        <v>86</v>
      </c>
      <c r="D17" s="9">
        <v>26349</v>
      </c>
      <c r="E17" s="34">
        <v>11611</v>
      </c>
      <c r="F17" s="9">
        <v>24542</v>
      </c>
      <c r="G17" s="35">
        <v>28356</v>
      </c>
      <c r="H17" s="34">
        <v>30877</v>
      </c>
      <c r="I17" s="34">
        <v>29909</v>
      </c>
      <c r="J17" s="9">
        <f t="shared" si="0"/>
        <v>151644</v>
      </c>
      <c r="K17" s="40">
        <f>J17/J6</f>
        <v>0.0344799046848141</v>
      </c>
      <c r="L17" s="42"/>
    </row>
    <row r="18" ht="18" customHeight="1" spans="1:12">
      <c r="A18" s="9" t="s">
        <v>87</v>
      </c>
      <c r="B18" s="10"/>
      <c r="C18" s="9" t="s">
        <v>88</v>
      </c>
      <c r="D18" s="9">
        <v>1626</v>
      </c>
      <c r="E18" s="34">
        <v>1267</v>
      </c>
      <c r="F18" s="9">
        <v>1637</v>
      </c>
      <c r="G18" s="35">
        <v>1704</v>
      </c>
      <c r="H18" s="34">
        <v>1892</v>
      </c>
      <c r="I18" s="34">
        <v>2615</v>
      </c>
      <c r="J18" s="9">
        <f t="shared" si="0"/>
        <v>10741</v>
      </c>
      <c r="K18" s="40">
        <f>J18/J6</f>
        <v>0.00244222426353558</v>
      </c>
      <c r="L18" s="42"/>
    </row>
    <row r="19" ht="18" customHeight="1" spans="1:12">
      <c r="A19" s="9" t="s">
        <v>89</v>
      </c>
      <c r="B19" s="10"/>
      <c r="C19" s="9" t="s">
        <v>90</v>
      </c>
      <c r="D19" s="9">
        <v>3651</v>
      </c>
      <c r="E19" s="34">
        <v>3203</v>
      </c>
      <c r="F19" s="9">
        <v>3851</v>
      </c>
      <c r="G19" s="35">
        <v>4727</v>
      </c>
      <c r="H19" s="34">
        <v>6189</v>
      </c>
      <c r="I19" s="34">
        <v>4692</v>
      </c>
      <c r="J19" s="9">
        <f t="shared" si="0"/>
        <v>26313</v>
      </c>
      <c r="K19" s="40">
        <f>J19/J6</f>
        <v>0.00598289237933261</v>
      </c>
      <c r="L19" s="42"/>
    </row>
    <row r="20" ht="18" customHeight="1" spans="1:12">
      <c r="A20" s="9" t="s">
        <v>91</v>
      </c>
      <c r="B20" s="10"/>
      <c r="C20" s="9" t="s">
        <v>92</v>
      </c>
      <c r="D20" s="9">
        <v>7037</v>
      </c>
      <c r="E20" s="34">
        <v>3378</v>
      </c>
      <c r="F20" s="9">
        <v>7115</v>
      </c>
      <c r="G20" s="35">
        <v>6984</v>
      </c>
      <c r="H20" s="34">
        <v>9588</v>
      </c>
      <c r="I20" s="34">
        <v>9069</v>
      </c>
      <c r="J20" s="9">
        <f t="shared" si="0"/>
        <v>43171</v>
      </c>
      <c r="K20" s="40">
        <f>J20/J6</f>
        <v>0.0098159634746387</v>
      </c>
      <c r="L20" s="42"/>
    </row>
    <row r="21" ht="18" customHeight="1" spans="1:12">
      <c r="A21" s="9" t="s">
        <v>93</v>
      </c>
      <c r="B21" s="10"/>
      <c r="C21" s="9" t="s">
        <v>94</v>
      </c>
      <c r="D21" s="9">
        <v>1114</v>
      </c>
      <c r="E21" s="34">
        <v>1234</v>
      </c>
      <c r="F21" s="9">
        <v>2336</v>
      </c>
      <c r="G21" s="35">
        <v>2231</v>
      </c>
      <c r="H21" s="34">
        <v>2681</v>
      </c>
      <c r="I21" s="34">
        <v>1883</v>
      </c>
      <c r="J21" s="9">
        <f t="shared" si="0"/>
        <v>11479</v>
      </c>
      <c r="K21" s="40">
        <f>J21/J6</f>
        <v>0.00261002628443579</v>
      </c>
      <c r="L21" s="42"/>
    </row>
    <row r="22" ht="18" customHeight="1" spans="1:12">
      <c r="A22" s="9" t="s">
        <v>95</v>
      </c>
      <c r="B22" s="10"/>
      <c r="C22" s="9" t="s">
        <v>96</v>
      </c>
      <c r="D22" s="9">
        <v>10039</v>
      </c>
      <c r="E22" s="34">
        <v>6007</v>
      </c>
      <c r="F22" s="9">
        <v>8336</v>
      </c>
      <c r="G22" s="35">
        <v>10550</v>
      </c>
      <c r="H22" s="34">
        <v>9956</v>
      </c>
      <c r="I22" s="34">
        <v>11720</v>
      </c>
      <c r="J22" s="9">
        <f t="shared" si="0"/>
        <v>56608</v>
      </c>
      <c r="K22" s="40">
        <f>J22/J6</f>
        <v>0.0128711880746878</v>
      </c>
      <c r="L22" s="42"/>
    </row>
    <row r="23" ht="18" customHeight="1" spans="1:12">
      <c r="A23" s="9" t="s">
        <v>97</v>
      </c>
      <c r="B23" s="10"/>
      <c r="C23" s="9" t="s">
        <v>98</v>
      </c>
      <c r="D23" s="9">
        <v>409497</v>
      </c>
      <c r="E23" s="34">
        <v>306322</v>
      </c>
      <c r="F23" s="9">
        <v>421996</v>
      </c>
      <c r="G23" s="35">
        <v>419005</v>
      </c>
      <c r="H23" s="34">
        <v>446169</v>
      </c>
      <c r="I23" s="34">
        <v>460768</v>
      </c>
      <c r="J23" s="9">
        <f t="shared" si="0"/>
        <v>2463757</v>
      </c>
      <c r="K23" s="40">
        <f>J23/J6</f>
        <v>0.560194313830706</v>
      </c>
      <c r="L23" s="42"/>
    </row>
    <row r="24" ht="18" customHeight="1" spans="1:12">
      <c r="A24" s="9" t="s">
        <v>99</v>
      </c>
      <c r="B24" s="10"/>
      <c r="C24" s="9" t="s">
        <v>100</v>
      </c>
      <c r="D24" s="9">
        <v>8618</v>
      </c>
      <c r="E24" s="34">
        <v>6799</v>
      </c>
      <c r="F24" s="9">
        <v>8006</v>
      </c>
      <c r="G24" s="35">
        <v>9872</v>
      </c>
      <c r="H24" s="34">
        <v>9633</v>
      </c>
      <c r="I24" s="34">
        <v>8541</v>
      </c>
      <c r="J24" s="9">
        <f t="shared" si="0"/>
        <v>51469</v>
      </c>
      <c r="K24" s="40">
        <f>J24/J6</f>
        <v>0.0117027130267119</v>
      </c>
      <c r="L24" s="42"/>
    </row>
    <row r="25" ht="18" customHeight="1" spans="1:12">
      <c r="A25" s="9" t="s">
        <v>101</v>
      </c>
      <c r="B25" s="10"/>
      <c r="C25" s="9" t="s">
        <v>102</v>
      </c>
      <c r="D25" s="9">
        <v>1441</v>
      </c>
      <c r="E25" s="34">
        <v>1360</v>
      </c>
      <c r="F25" s="9">
        <v>4047</v>
      </c>
      <c r="G25" s="35">
        <v>5356</v>
      </c>
      <c r="H25" s="34">
        <v>6584</v>
      </c>
      <c r="I25" s="34">
        <v>4324</v>
      </c>
      <c r="J25" s="9">
        <f t="shared" si="0"/>
        <v>23112</v>
      </c>
      <c r="K25" s="40">
        <f>J25/J6</f>
        <v>0.00525506816672882</v>
      </c>
      <c r="L25" s="42"/>
    </row>
    <row r="26" ht="18" customHeight="1" spans="1:12">
      <c r="A26" s="9" t="s">
        <v>103</v>
      </c>
      <c r="B26" s="10"/>
      <c r="C26" s="9" t="s">
        <v>104</v>
      </c>
      <c r="D26" s="9">
        <v>4088</v>
      </c>
      <c r="E26" s="34">
        <v>2295</v>
      </c>
      <c r="F26" s="9">
        <v>7188</v>
      </c>
      <c r="G26" s="35">
        <v>6575</v>
      </c>
      <c r="H26" s="34">
        <v>5124</v>
      </c>
      <c r="I26" s="34">
        <v>2833</v>
      </c>
      <c r="J26" s="9">
        <f t="shared" si="0"/>
        <v>28103</v>
      </c>
      <c r="K26" s="40">
        <f>J26/J6</f>
        <v>0.00638989186091986</v>
      </c>
      <c r="L26" s="42"/>
    </row>
    <row r="27" ht="18" customHeight="1" spans="1:12">
      <c r="A27" s="9" t="s">
        <v>105</v>
      </c>
      <c r="B27" s="10"/>
      <c r="C27" s="9" t="s">
        <v>106</v>
      </c>
      <c r="D27" s="9">
        <v>2099</v>
      </c>
      <c r="E27" s="34">
        <v>1354</v>
      </c>
      <c r="F27" s="9">
        <v>2630</v>
      </c>
      <c r="G27" s="35">
        <v>2574</v>
      </c>
      <c r="H27" s="34">
        <v>4010</v>
      </c>
      <c r="I27" s="34">
        <v>2140</v>
      </c>
      <c r="J27" s="9">
        <f t="shared" si="0"/>
        <v>14807</v>
      </c>
      <c r="K27" s="40">
        <f>J27/J6</f>
        <v>0.0033667269965712</v>
      </c>
      <c r="L27" s="43"/>
    </row>
    <row r="28" ht="18" customHeight="1" spans="1:12">
      <c r="A28" s="9" t="s">
        <v>107</v>
      </c>
      <c r="B28" s="10" t="s">
        <v>108</v>
      </c>
      <c r="C28" s="33"/>
      <c r="D28" s="9">
        <v>10893</v>
      </c>
      <c r="E28" s="34">
        <v>16904</v>
      </c>
      <c r="F28" s="9">
        <v>8985</v>
      </c>
      <c r="G28" s="35">
        <v>11140</v>
      </c>
      <c r="H28" s="34">
        <v>8931</v>
      </c>
      <c r="I28" s="34">
        <v>10529</v>
      </c>
      <c r="J28" s="9">
        <f t="shared" si="0"/>
        <v>67382</v>
      </c>
      <c r="K28" s="40">
        <f>J28/J40</f>
        <v>0.014505670132166</v>
      </c>
      <c r="L28" s="9"/>
    </row>
    <row r="29" ht="18" customHeight="1" spans="1:12">
      <c r="A29" s="9" t="s">
        <v>109</v>
      </c>
      <c r="B29" s="10" t="s">
        <v>110</v>
      </c>
      <c r="C29" s="33"/>
      <c r="D29" s="9">
        <v>12222</v>
      </c>
      <c r="E29" s="34">
        <v>18489</v>
      </c>
      <c r="F29" s="9">
        <v>5977</v>
      </c>
      <c r="G29" s="35">
        <v>7066</v>
      </c>
      <c r="H29" s="34">
        <v>6167</v>
      </c>
      <c r="I29" s="34">
        <v>7133</v>
      </c>
      <c r="J29" s="9">
        <f t="shared" si="0"/>
        <v>57054</v>
      </c>
      <c r="K29" s="40">
        <f>J29/J40</f>
        <v>0.0122823083868184</v>
      </c>
      <c r="L29" s="9"/>
    </row>
    <row r="30" ht="18" customHeight="1" spans="1:12">
      <c r="A30" s="9" t="s">
        <v>111</v>
      </c>
      <c r="B30" s="10" t="s">
        <v>112</v>
      </c>
      <c r="C30" s="33"/>
      <c r="D30" s="9">
        <v>2393</v>
      </c>
      <c r="E30" s="34">
        <v>2584</v>
      </c>
      <c r="F30" s="9">
        <v>3385</v>
      </c>
      <c r="G30" s="35">
        <v>2759</v>
      </c>
      <c r="H30" s="34">
        <v>3316</v>
      </c>
      <c r="I30" s="34">
        <v>3553</v>
      </c>
      <c r="J30" s="9">
        <f t="shared" si="0"/>
        <v>17990</v>
      </c>
      <c r="K30" s="40">
        <f>J30/J40</f>
        <v>0.0038727999417896</v>
      </c>
      <c r="L30" s="9"/>
    </row>
    <row r="31" ht="18" customHeight="1" spans="1:12">
      <c r="A31" s="9" t="s">
        <v>113</v>
      </c>
      <c r="B31" s="10" t="s">
        <v>114</v>
      </c>
      <c r="C31" s="33"/>
      <c r="D31" s="9">
        <v>346</v>
      </c>
      <c r="E31" s="34">
        <v>288</v>
      </c>
      <c r="F31" s="9">
        <v>92</v>
      </c>
      <c r="G31" s="35">
        <v>176</v>
      </c>
      <c r="H31" s="34">
        <v>52</v>
      </c>
      <c r="I31" s="34">
        <v>95</v>
      </c>
      <c r="J31" s="9">
        <f t="shared" si="0"/>
        <v>1049</v>
      </c>
      <c r="K31" s="40">
        <f>J31/J40</f>
        <v>0.000225823631958715</v>
      </c>
      <c r="L31" s="9"/>
    </row>
    <row r="32" ht="18" customHeight="1" spans="1:12">
      <c r="A32" s="9" t="s">
        <v>115</v>
      </c>
      <c r="B32" s="10" t="s">
        <v>116</v>
      </c>
      <c r="C32" s="33"/>
      <c r="D32" s="9">
        <v>5367</v>
      </c>
      <c r="E32" s="34">
        <v>20881</v>
      </c>
      <c r="F32" s="9">
        <v>2737</v>
      </c>
      <c r="G32" s="35">
        <v>691</v>
      </c>
      <c r="H32" s="34">
        <v>951</v>
      </c>
      <c r="I32" s="34">
        <v>1252</v>
      </c>
      <c r="J32" s="9">
        <f t="shared" si="0"/>
        <v>31879</v>
      </c>
      <c r="K32" s="40">
        <f>J32/J40</f>
        <v>0.0068627564949589</v>
      </c>
      <c r="L32" s="9"/>
    </row>
    <row r="33" ht="18" customHeight="1" spans="1:12">
      <c r="A33" s="9" t="s">
        <v>117</v>
      </c>
      <c r="B33" s="10" t="s">
        <v>118</v>
      </c>
      <c r="C33" s="33"/>
      <c r="D33" s="9">
        <v>0</v>
      </c>
      <c r="E33" s="34">
        <v>0</v>
      </c>
      <c r="F33" s="9">
        <v>0</v>
      </c>
      <c r="G33" s="35">
        <v>0</v>
      </c>
      <c r="H33" s="34">
        <v>0</v>
      </c>
      <c r="I33" s="34">
        <v>0</v>
      </c>
      <c r="J33" s="9">
        <f t="shared" si="0"/>
        <v>0</v>
      </c>
      <c r="K33" s="40">
        <f>J33/J40</f>
        <v>0</v>
      </c>
      <c r="L33" s="9"/>
    </row>
    <row r="34" ht="18" customHeight="1" spans="1:12">
      <c r="A34" s="9" t="s">
        <v>119</v>
      </c>
      <c r="B34" s="10" t="s">
        <v>120</v>
      </c>
      <c r="C34" s="33"/>
      <c r="D34" s="9">
        <v>189</v>
      </c>
      <c r="E34" s="34">
        <v>2418</v>
      </c>
      <c r="F34" s="9">
        <v>316</v>
      </c>
      <c r="G34" s="35">
        <v>442</v>
      </c>
      <c r="H34" s="34">
        <v>53</v>
      </c>
      <c r="I34" s="34">
        <v>53</v>
      </c>
      <c r="J34" s="9">
        <f t="shared" si="0"/>
        <v>3471</v>
      </c>
      <c r="K34" s="40">
        <f>J34/J40</f>
        <v>0.000747220044355292</v>
      </c>
      <c r="L34" s="9"/>
    </row>
    <row r="35" ht="18" customHeight="1" spans="1:12">
      <c r="A35" s="9" t="s">
        <v>121</v>
      </c>
      <c r="B35" s="10" t="s">
        <v>122</v>
      </c>
      <c r="C35" s="33"/>
      <c r="D35" s="9">
        <v>7166</v>
      </c>
      <c r="E35" s="34">
        <v>18936</v>
      </c>
      <c r="F35" s="9">
        <v>7230</v>
      </c>
      <c r="G35" s="35">
        <v>3318</v>
      </c>
      <c r="H35" s="34">
        <v>2589</v>
      </c>
      <c r="I35" s="34">
        <v>4398</v>
      </c>
      <c r="J35" s="9">
        <f t="shared" si="0"/>
        <v>43637</v>
      </c>
      <c r="K35" s="40">
        <f>J35/J40</f>
        <v>0.00939396170427308</v>
      </c>
      <c r="L35" s="9"/>
    </row>
    <row r="36" ht="18" customHeight="1" spans="1:12">
      <c r="A36" s="9" t="s">
        <v>123</v>
      </c>
      <c r="B36" s="10" t="s">
        <v>124</v>
      </c>
      <c r="C36" s="33"/>
      <c r="D36" s="9">
        <v>823</v>
      </c>
      <c r="E36" s="34">
        <v>1346</v>
      </c>
      <c r="F36" s="9">
        <v>768</v>
      </c>
      <c r="G36" s="35">
        <v>2335</v>
      </c>
      <c r="H36" s="34">
        <v>2411</v>
      </c>
      <c r="I36" s="34">
        <v>1651</v>
      </c>
      <c r="J36" s="9">
        <f t="shared" si="0"/>
        <v>9334</v>
      </c>
      <c r="K36" s="40">
        <f>J36/J40</f>
        <v>0.00200937824661835</v>
      </c>
      <c r="L36" s="9"/>
    </row>
    <row r="37" ht="18" customHeight="1" spans="1:12">
      <c r="A37" s="9" t="s">
        <v>125</v>
      </c>
      <c r="B37" s="10" t="s">
        <v>126</v>
      </c>
      <c r="C37" s="33"/>
      <c r="D37" s="9">
        <v>811</v>
      </c>
      <c r="E37" s="34">
        <v>1221</v>
      </c>
      <c r="F37" s="9">
        <v>1349</v>
      </c>
      <c r="G37" s="35">
        <v>1302</v>
      </c>
      <c r="H37" s="34">
        <v>1964</v>
      </c>
      <c r="I37" s="34">
        <v>2154</v>
      </c>
      <c r="J37" s="9">
        <f t="shared" si="0"/>
        <v>8801</v>
      </c>
      <c r="K37" s="40">
        <f>J37/J40</f>
        <v>0.00189463659186716</v>
      </c>
      <c r="L37" s="9"/>
    </row>
    <row r="38" ht="18" customHeight="1" spans="1:12">
      <c r="A38" s="9" t="s">
        <v>127</v>
      </c>
      <c r="B38" s="10" t="s">
        <v>128</v>
      </c>
      <c r="C38" s="33"/>
      <c r="D38" s="9">
        <v>0</v>
      </c>
      <c r="E38" s="34">
        <v>0</v>
      </c>
      <c r="F38" s="9">
        <v>0</v>
      </c>
      <c r="G38" s="35">
        <v>0</v>
      </c>
      <c r="H38" s="34">
        <v>0</v>
      </c>
      <c r="I38" s="34">
        <v>0</v>
      </c>
      <c r="J38" s="9">
        <f t="shared" si="0"/>
        <v>0</v>
      </c>
      <c r="K38" s="40">
        <f>J38/J40</f>
        <v>0</v>
      </c>
      <c r="L38" s="9"/>
    </row>
    <row r="39" ht="18" customHeight="1" spans="1:12">
      <c r="A39" s="36" t="s">
        <v>129</v>
      </c>
      <c r="B39" s="37" t="s">
        <v>130</v>
      </c>
      <c r="C39" s="38"/>
      <c r="D39" s="9">
        <v>0</v>
      </c>
      <c r="E39" s="34">
        <v>169</v>
      </c>
      <c r="F39" s="9">
        <v>356</v>
      </c>
      <c r="G39" s="35">
        <v>4166</v>
      </c>
      <c r="H39" s="34">
        <v>1094</v>
      </c>
      <c r="I39" s="34">
        <v>796</v>
      </c>
      <c r="J39" s="9">
        <f t="shared" si="0"/>
        <v>6581</v>
      </c>
      <c r="K39" s="40">
        <f>J39/J40</f>
        <v>0.00141672575969524</v>
      </c>
      <c r="L39" s="33"/>
    </row>
    <row r="40" ht="18" customHeight="1" spans="1:12">
      <c r="A40" s="8" t="s">
        <v>131</v>
      </c>
      <c r="B40" s="9"/>
      <c r="C40" s="9"/>
      <c r="D40" s="25">
        <v>751536</v>
      </c>
      <c r="E40" s="25">
        <v>644089</v>
      </c>
      <c r="F40" s="25">
        <v>774302</v>
      </c>
      <c r="G40" s="25">
        <v>801110</v>
      </c>
      <c r="H40" s="25">
        <v>842181</v>
      </c>
      <c r="I40" s="25">
        <v>832000</v>
      </c>
      <c r="J40" s="9">
        <f t="shared" si="0"/>
        <v>4645218</v>
      </c>
      <c r="K40" s="9" t="s">
        <v>18</v>
      </c>
      <c r="L40" s="33"/>
    </row>
  </sheetData>
  <mergeCells count="10">
    <mergeCell ref="A2:L2"/>
    <mergeCell ref="A3:L3"/>
    <mergeCell ref="D4:J4"/>
    <mergeCell ref="A40:C40"/>
    <mergeCell ref="A4:A5"/>
    <mergeCell ref="B4:B5"/>
    <mergeCell ref="C4:C5"/>
    <mergeCell ref="K4:K5"/>
    <mergeCell ref="L4:L5"/>
    <mergeCell ref="L7:L27"/>
  </mergeCells>
  <printOptions horizontalCentered="1"/>
  <pageMargins left="0.748031496062992" right="0.748031496062992" top="0.590551181102362" bottom="0.590551181102362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C21" sqref="C21"/>
    </sheetView>
  </sheetViews>
  <sheetFormatPr defaultColWidth="9" defaultRowHeight="13.5"/>
  <cols>
    <col min="1" max="1" width="6" customWidth="1"/>
    <col min="2" max="2" width="17.625" customWidth="1"/>
    <col min="3" max="3" width="21.25" style="1" customWidth="1"/>
    <col min="4" max="4" width="10.625" style="1" customWidth="1"/>
    <col min="5" max="6" width="10.625" customWidth="1"/>
    <col min="7" max="7" width="10.625" style="1" customWidth="1"/>
    <col min="8" max="8" width="10.625" customWidth="1"/>
    <col min="9" max="9" width="10.625" style="1" customWidth="1"/>
    <col min="10" max="10" width="10.625" customWidth="1"/>
    <col min="11" max="11" width="13.625" customWidth="1"/>
  </cols>
  <sheetData>
    <row r="1" spans="1:1">
      <c r="A1" t="s">
        <v>132</v>
      </c>
    </row>
    <row r="2" ht="22.5" spans="1:11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1" customHeight="1" spans="1:11">
      <c r="A3" s="3" t="s">
        <v>2</v>
      </c>
      <c r="B3" s="1"/>
      <c r="E3" s="1"/>
      <c r="F3" s="1"/>
      <c r="H3" s="1"/>
      <c r="J3" s="1"/>
      <c r="K3" s="1"/>
    </row>
    <row r="4" spans="12:12">
      <c r="L4" s="20"/>
    </row>
    <row r="5" ht="20.1" customHeight="1" spans="1:12">
      <c r="A5" s="4" t="s">
        <v>3</v>
      </c>
      <c r="B5" s="4" t="s">
        <v>4</v>
      </c>
      <c r="C5" s="4" t="s">
        <v>5</v>
      </c>
      <c r="D5" s="5" t="s">
        <v>7</v>
      </c>
      <c r="E5" s="6"/>
      <c r="F5" s="6"/>
      <c r="G5" s="6"/>
      <c r="H5" s="6"/>
      <c r="I5" s="6"/>
      <c r="J5" s="21"/>
      <c r="K5" s="10" t="s">
        <v>134</v>
      </c>
      <c r="L5" s="20"/>
    </row>
    <row r="6" ht="20.1" customHeight="1" spans="1:14">
      <c r="A6" s="7"/>
      <c r="B6" s="7"/>
      <c r="C6" s="7"/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10"/>
      <c r="L6" s="20"/>
      <c r="N6" s="20"/>
    </row>
    <row r="7" ht="18" customHeight="1" spans="1:14">
      <c r="A7" s="9" t="s">
        <v>135</v>
      </c>
      <c r="B7" s="10" t="s">
        <v>136</v>
      </c>
      <c r="C7" s="9"/>
      <c r="D7" s="11">
        <v>16</v>
      </c>
      <c r="E7" s="11">
        <v>16</v>
      </c>
      <c r="F7" s="11">
        <v>15</v>
      </c>
      <c r="G7" s="11">
        <v>15</v>
      </c>
      <c r="H7" s="11">
        <v>15</v>
      </c>
      <c r="I7" s="11">
        <v>15</v>
      </c>
      <c r="J7" s="9" t="s">
        <v>18</v>
      </c>
      <c r="K7" s="9" t="s">
        <v>18</v>
      </c>
      <c r="L7" s="22"/>
      <c r="N7" s="20"/>
    </row>
    <row r="8" ht="18" customHeight="1" spans="1:14">
      <c r="A8" s="9" t="s">
        <v>137</v>
      </c>
      <c r="B8" s="10" t="s">
        <v>138</v>
      </c>
      <c r="C8" s="9" t="s">
        <v>139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9" t="s">
        <v>18</v>
      </c>
      <c r="K8" s="9" t="s">
        <v>18</v>
      </c>
      <c r="L8" s="22"/>
      <c r="N8" s="22"/>
    </row>
    <row r="9" ht="18" customHeight="1" spans="1:14">
      <c r="A9" s="9" t="s">
        <v>140</v>
      </c>
      <c r="B9" s="10"/>
      <c r="C9" s="9" t="s">
        <v>141</v>
      </c>
      <c r="D9" s="11">
        <v>4</v>
      </c>
      <c r="E9" s="11">
        <v>4</v>
      </c>
      <c r="F9" s="11">
        <v>4</v>
      </c>
      <c r="G9" s="11">
        <v>4</v>
      </c>
      <c r="H9" s="11">
        <v>4</v>
      </c>
      <c r="I9" s="11">
        <v>4</v>
      </c>
      <c r="J9" s="9" t="s">
        <v>18</v>
      </c>
      <c r="K9" s="9" t="s">
        <v>18</v>
      </c>
      <c r="L9" s="22"/>
      <c r="N9" s="22"/>
    </row>
    <row r="10" ht="18" customHeight="1" spans="1:14">
      <c r="A10" s="9" t="s">
        <v>142</v>
      </c>
      <c r="B10" s="10"/>
      <c r="C10" s="9" t="s">
        <v>143</v>
      </c>
      <c r="D10" s="11">
        <v>11</v>
      </c>
      <c r="E10" s="11">
        <v>11</v>
      </c>
      <c r="F10" s="11">
        <v>10</v>
      </c>
      <c r="G10" s="11">
        <v>10</v>
      </c>
      <c r="H10" s="11">
        <v>10</v>
      </c>
      <c r="I10" s="11">
        <v>10</v>
      </c>
      <c r="J10" s="9" t="s">
        <v>18</v>
      </c>
      <c r="K10" s="9" t="s">
        <v>18</v>
      </c>
      <c r="L10" s="22"/>
      <c r="N10" s="22"/>
    </row>
    <row r="11" ht="18" customHeight="1" spans="1:14">
      <c r="A11" s="9" t="s">
        <v>144</v>
      </c>
      <c r="B11" s="10"/>
      <c r="C11" s="9" t="s">
        <v>145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9" t="s">
        <v>18</v>
      </c>
      <c r="K11" s="9" t="s">
        <v>18</v>
      </c>
      <c r="L11" s="23"/>
      <c r="N11" s="22"/>
    </row>
    <row r="12" ht="18" customHeight="1" spans="1:14">
      <c r="A12" s="9" t="s">
        <v>146</v>
      </c>
      <c r="B12" s="10" t="s">
        <v>147</v>
      </c>
      <c r="C12" s="9"/>
      <c r="D12" s="13">
        <v>111031</v>
      </c>
      <c r="E12" s="9">
        <v>122313</v>
      </c>
      <c r="F12" s="13">
        <v>61979</v>
      </c>
      <c r="G12" s="9">
        <v>67075</v>
      </c>
      <c r="H12" s="9">
        <v>62656</v>
      </c>
      <c r="I12" s="24">
        <v>60909</v>
      </c>
      <c r="J12" s="9">
        <f>SUM(D12:I12)</f>
        <v>485963</v>
      </c>
      <c r="K12" s="25">
        <f>AVERAGE(J12/182)</f>
        <v>2670.12637362637</v>
      </c>
      <c r="L12" s="26"/>
      <c r="N12" s="23"/>
    </row>
    <row r="13" ht="18" customHeight="1" spans="1:14">
      <c r="A13" s="9" t="s">
        <v>148</v>
      </c>
      <c r="B13" s="14"/>
      <c r="C13" s="15" t="s">
        <v>149</v>
      </c>
      <c r="D13" s="16">
        <v>23110</v>
      </c>
      <c r="E13" s="13">
        <v>25980</v>
      </c>
      <c r="F13" s="16">
        <v>13365</v>
      </c>
      <c r="G13" s="9">
        <v>15418</v>
      </c>
      <c r="H13" s="17">
        <v>12944</v>
      </c>
      <c r="I13" s="27">
        <v>12475</v>
      </c>
      <c r="J13" s="9">
        <f>SUM(D13:I13)</f>
        <v>103292</v>
      </c>
      <c r="K13" s="25">
        <f t="shared" ref="K13:K31" si="0">AVERAGE(J13/182)</f>
        <v>567.538461538462</v>
      </c>
      <c r="L13" s="28"/>
      <c r="N13" s="26"/>
    </row>
    <row r="14" ht="18" customHeight="1" spans="1:14">
      <c r="A14" s="9" t="s">
        <v>150</v>
      </c>
      <c r="B14" s="14"/>
      <c r="C14" s="15" t="s">
        <v>151</v>
      </c>
      <c r="D14" s="16">
        <v>15058</v>
      </c>
      <c r="E14" s="18">
        <v>18154</v>
      </c>
      <c r="F14" s="16">
        <v>8006</v>
      </c>
      <c r="G14" s="9">
        <v>9957</v>
      </c>
      <c r="H14" s="17">
        <v>8820</v>
      </c>
      <c r="I14" s="27">
        <v>8533</v>
      </c>
      <c r="J14" s="9">
        <f>SUM(D14:I14)</f>
        <v>68528</v>
      </c>
      <c r="K14" s="25">
        <f t="shared" si="0"/>
        <v>376.527472527473</v>
      </c>
      <c r="L14" s="28"/>
      <c r="N14" s="28"/>
    </row>
    <row r="15" ht="18" customHeight="1" spans="1:14">
      <c r="A15" s="9" t="s">
        <v>152</v>
      </c>
      <c r="B15" s="14"/>
      <c r="C15" s="15" t="s">
        <v>153</v>
      </c>
      <c r="D15" s="16">
        <v>6395</v>
      </c>
      <c r="E15" s="18">
        <v>8354</v>
      </c>
      <c r="F15" s="16">
        <v>3660</v>
      </c>
      <c r="G15" s="9">
        <v>4318</v>
      </c>
      <c r="H15" s="17">
        <v>3989</v>
      </c>
      <c r="I15" s="27">
        <v>3749</v>
      </c>
      <c r="J15" s="9">
        <f t="shared" ref="J15:J35" si="1">SUM(D15:I15)</f>
        <v>30465</v>
      </c>
      <c r="K15" s="25">
        <f t="shared" si="0"/>
        <v>167.39010989011</v>
      </c>
      <c r="L15" s="28"/>
      <c r="N15" s="28"/>
    </row>
    <row r="16" ht="18" customHeight="1" spans="1:14">
      <c r="A16" s="9" t="s">
        <v>154</v>
      </c>
      <c r="B16" s="14"/>
      <c r="C16" s="15" t="s">
        <v>155</v>
      </c>
      <c r="D16" s="16">
        <v>4</v>
      </c>
      <c r="E16" s="18">
        <v>10</v>
      </c>
      <c r="F16" s="16">
        <v>76</v>
      </c>
      <c r="G16" s="9">
        <v>273</v>
      </c>
      <c r="H16" s="17">
        <v>212</v>
      </c>
      <c r="I16" s="27">
        <v>292</v>
      </c>
      <c r="J16" s="9">
        <f t="shared" si="1"/>
        <v>867</v>
      </c>
      <c r="K16" s="25">
        <f t="shared" si="0"/>
        <v>4.76373626373626</v>
      </c>
      <c r="L16" s="28"/>
      <c r="N16" s="28"/>
    </row>
    <row r="17" ht="18" customHeight="1" spans="1:14">
      <c r="A17" s="9" t="s">
        <v>156</v>
      </c>
      <c r="B17" s="14"/>
      <c r="C17" s="15" t="s">
        <v>157</v>
      </c>
      <c r="D17" s="16">
        <v>557</v>
      </c>
      <c r="E17" s="18">
        <v>321</v>
      </c>
      <c r="F17" s="16">
        <v>59</v>
      </c>
      <c r="G17" s="9">
        <v>70</v>
      </c>
      <c r="H17" s="17">
        <v>50</v>
      </c>
      <c r="I17" s="27">
        <v>72</v>
      </c>
      <c r="J17" s="9">
        <f t="shared" si="1"/>
        <v>1129</v>
      </c>
      <c r="K17" s="25">
        <f t="shared" si="0"/>
        <v>6.2032967032967</v>
      </c>
      <c r="L17" s="28"/>
      <c r="N17" s="28"/>
    </row>
    <row r="18" ht="18" customHeight="1" spans="1:14">
      <c r="A18" s="9" t="s">
        <v>158</v>
      </c>
      <c r="B18" s="14"/>
      <c r="C18" s="15" t="s">
        <v>159</v>
      </c>
      <c r="D18" s="16">
        <v>3348</v>
      </c>
      <c r="E18" s="18">
        <v>4225</v>
      </c>
      <c r="F18" s="16">
        <v>1100</v>
      </c>
      <c r="G18" s="9">
        <v>1354</v>
      </c>
      <c r="H18" s="17">
        <v>1254</v>
      </c>
      <c r="I18" s="27">
        <v>1458</v>
      </c>
      <c r="J18" s="9">
        <f t="shared" si="1"/>
        <v>12739</v>
      </c>
      <c r="K18" s="25">
        <f t="shared" si="0"/>
        <v>69.9945054945055</v>
      </c>
      <c r="L18" s="28"/>
      <c r="N18" s="28"/>
    </row>
    <row r="19" ht="18" customHeight="1" spans="1:14">
      <c r="A19" s="9" t="s">
        <v>160</v>
      </c>
      <c r="B19" s="14"/>
      <c r="C19" s="15" t="s">
        <v>161</v>
      </c>
      <c r="D19" s="16">
        <v>5700</v>
      </c>
      <c r="E19" s="18">
        <v>5931</v>
      </c>
      <c r="F19" s="16">
        <v>2466</v>
      </c>
      <c r="G19" s="9">
        <v>2923</v>
      </c>
      <c r="H19" s="17">
        <v>2540</v>
      </c>
      <c r="I19" s="27">
        <v>2597</v>
      </c>
      <c r="J19" s="9">
        <f t="shared" si="1"/>
        <v>22157</v>
      </c>
      <c r="K19" s="25">
        <f t="shared" si="0"/>
        <v>121.741758241758</v>
      </c>
      <c r="L19" s="28"/>
      <c r="N19" s="28"/>
    </row>
    <row r="20" ht="18" customHeight="1" spans="1:14">
      <c r="A20" s="9" t="s">
        <v>162</v>
      </c>
      <c r="B20" s="14"/>
      <c r="C20" s="15" t="s">
        <v>163</v>
      </c>
      <c r="D20" s="16">
        <v>5306</v>
      </c>
      <c r="E20" s="18">
        <v>5517</v>
      </c>
      <c r="F20" s="16">
        <v>2128</v>
      </c>
      <c r="G20" s="9">
        <v>2284</v>
      </c>
      <c r="H20" s="17">
        <v>2076</v>
      </c>
      <c r="I20" s="27">
        <v>2155</v>
      </c>
      <c r="J20" s="9">
        <f t="shared" si="1"/>
        <v>19466</v>
      </c>
      <c r="K20" s="25">
        <f t="shared" si="0"/>
        <v>106.956043956044</v>
      </c>
      <c r="L20" s="28"/>
      <c r="N20" s="28"/>
    </row>
    <row r="21" ht="18" customHeight="1" spans="1:14">
      <c r="A21" s="9" t="s">
        <v>164</v>
      </c>
      <c r="B21" s="14"/>
      <c r="C21" s="15" t="s">
        <v>165</v>
      </c>
      <c r="D21" s="16">
        <v>9535</v>
      </c>
      <c r="E21" s="18">
        <v>9534</v>
      </c>
      <c r="F21" s="16">
        <v>0</v>
      </c>
      <c r="G21" s="9">
        <v>0</v>
      </c>
      <c r="H21" s="9">
        <v>0</v>
      </c>
      <c r="I21" s="9">
        <v>0</v>
      </c>
      <c r="J21" s="9">
        <v>19069</v>
      </c>
      <c r="K21" s="25">
        <f t="shared" si="0"/>
        <v>104.774725274725</v>
      </c>
      <c r="L21" s="28"/>
      <c r="N21" s="28"/>
    </row>
    <row r="22" ht="18" customHeight="1" spans="1:14">
      <c r="A22" s="9" t="s">
        <v>166</v>
      </c>
      <c r="B22" s="14"/>
      <c r="C22" s="15" t="s">
        <v>167</v>
      </c>
      <c r="D22" s="16">
        <v>7731</v>
      </c>
      <c r="E22" s="18">
        <v>9115</v>
      </c>
      <c r="F22" s="16">
        <v>4718</v>
      </c>
      <c r="G22" s="9">
        <v>5472</v>
      </c>
      <c r="H22" s="17">
        <v>4737</v>
      </c>
      <c r="I22" s="27">
        <v>3859</v>
      </c>
      <c r="J22" s="9">
        <f t="shared" si="1"/>
        <v>35632</v>
      </c>
      <c r="K22" s="25">
        <f t="shared" si="0"/>
        <v>195.78021978022</v>
      </c>
      <c r="L22" s="28"/>
      <c r="N22" s="28"/>
    </row>
    <row r="23" ht="18" customHeight="1" spans="1:14">
      <c r="A23" s="9" t="s">
        <v>168</v>
      </c>
      <c r="B23" s="14"/>
      <c r="C23" s="15" t="s">
        <v>169</v>
      </c>
      <c r="D23" s="16">
        <v>1528</v>
      </c>
      <c r="E23" s="18">
        <v>2414</v>
      </c>
      <c r="F23" s="16">
        <v>775</v>
      </c>
      <c r="G23" s="9">
        <v>1023</v>
      </c>
      <c r="H23" s="17">
        <v>706</v>
      </c>
      <c r="I23" s="27">
        <v>726</v>
      </c>
      <c r="J23" s="9">
        <f t="shared" si="1"/>
        <v>7172</v>
      </c>
      <c r="K23" s="25">
        <f t="shared" si="0"/>
        <v>39.4065934065934</v>
      </c>
      <c r="L23" s="28"/>
      <c r="N23" s="28"/>
    </row>
    <row r="24" ht="18" customHeight="1" spans="1:14">
      <c r="A24" s="9" t="s">
        <v>170</v>
      </c>
      <c r="B24" s="14"/>
      <c r="C24" s="15" t="s">
        <v>171</v>
      </c>
      <c r="D24" s="16">
        <v>1129</v>
      </c>
      <c r="E24" s="18">
        <v>1335</v>
      </c>
      <c r="F24" s="16">
        <v>290</v>
      </c>
      <c r="G24" s="9">
        <v>476</v>
      </c>
      <c r="H24" s="17">
        <v>449</v>
      </c>
      <c r="I24" s="27">
        <v>536</v>
      </c>
      <c r="J24" s="9">
        <f t="shared" si="1"/>
        <v>4215</v>
      </c>
      <c r="K24" s="25">
        <f t="shared" si="0"/>
        <v>23.1593406593407</v>
      </c>
      <c r="L24" s="28"/>
      <c r="N24" s="28"/>
    </row>
    <row r="25" ht="18" customHeight="1" spans="1:14">
      <c r="A25" s="9" t="s">
        <v>172</v>
      </c>
      <c r="B25" s="14"/>
      <c r="C25" s="15" t="s">
        <v>173</v>
      </c>
      <c r="D25" s="16">
        <v>1432</v>
      </c>
      <c r="E25" s="18">
        <v>1918</v>
      </c>
      <c r="F25" s="16">
        <v>596</v>
      </c>
      <c r="G25" s="9">
        <v>717</v>
      </c>
      <c r="H25" s="17">
        <v>654</v>
      </c>
      <c r="I25" s="27">
        <v>617</v>
      </c>
      <c r="J25" s="9">
        <f t="shared" si="1"/>
        <v>5934</v>
      </c>
      <c r="K25" s="25">
        <f t="shared" si="0"/>
        <v>32.6043956043956</v>
      </c>
      <c r="L25" s="28"/>
      <c r="N25" s="28"/>
    </row>
    <row r="26" ht="18" customHeight="1" spans="1:14">
      <c r="A26" s="9" t="s">
        <v>174</v>
      </c>
      <c r="B26" s="14"/>
      <c r="C26" s="15" t="s">
        <v>175</v>
      </c>
      <c r="D26" s="16">
        <v>1082</v>
      </c>
      <c r="E26" s="18">
        <v>631</v>
      </c>
      <c r="F26" s="16">
        <v>462</v>
      </c>
      <c r="G26" s="9">
        <v>303</v>
      </c>
      <c r="H26" s="17">
        <v>307</v>
      </c>
      <c r="I26" s="27">
        <v>363</v>
      </c>
      <c r="J26" s="9">
        <f t="shared" si="1"/>
        <v>3148</v>
      </c>
      <c r="K26" s="25">
        <f t="shared" si="0"/>
        <v>17.2967032967033</v>
      </c>
      <c r="L26" s="28"/>
      <c r="N26" s="28"/>
    </row>
    <row r="27" ht="18" customHeight="1" spans="1:14">
      <c r="A27" s="9" t="s">
        <v>176</v>
      </c>
      <c r="B27" s="14"/>
      <c r="C27" s="15" t="s">
        <v>177</v>
      </c>
      <c r="D27" s="16">
        <v>1302</v>
      </c>
      <c r="E27" s="18">
        <v>1547</v>
      </c>
      <c r="F27" s="16">
        <v>435</v>
      </c>
      <c r="G27" s="9">
        <v>691</v>
      </c>
      <c r="H27" s="17">
        <v>401</v>
      </c>
      <c r="I27" s="27">
        <v>520</v>
      </c>
      <c r="J27" s="9">
        <f t="shared" si="1"/>
        <v>4896</v>
      </c>
      <c r="K27" s="25">
        <f t="shared" si="0"/>
        <v>26.9010989010989</v>
      </c>
      <c r="L27" s="28"/>
      <c r="N27" s="28"/>
    </row>
    <row r="28" ht="18" customHeight="1" spans="1:14">
      <c r="A28" s="9" t="s">
        <v>178</v>
      </c>
      <c r="B28" s="14"/>
      <c r="C28" s="15" t="s">
        <v>179</v>
      </c>
      <c r="D28" s="16">
        <v>313</v>
      </c>
      <c r="E28" s="18">
        <v>286</v>
      </c>
      <c r="F28" s="16">
        <v>205</v>
      </c>
      <c r="G28" s="9">
        <v>242</v>
      </c>
      <c r="H28" s="17">
        <v>200</v>
      </c>
      <c r="I28" s="27">
        <v>167</v>
      </c>
      <c r="J28" s="9">
        <f t="shared" si="1"/>
        <v>1413</v>
      </c>
      <c r="K28" s="25">
        <f t="shared" si="0"/>
        <v>7.76373626373626</v>
      </c>
      <c r="L28" s="28"/>
      <c r="N28" s="28"/>
    </row>
    <row r="29" ht="18" customHeight="1" spans="1:14">
      <c r="A29" s="9" t="s">
        <v>180</v>
      </c>
      <c r="B29" s="14"/>
      <c r="C29" s="15" t="s">
        <v>181</v>
      </c>
      <c r="D29" s="16">
        <v>18846</v>
      </c>
      <c r="E29" s="18">
        <v>19154</v>
      </c>
      <c r="F29" s="16">
        <v>16474</v>
      </c>
      <c r="G29" s="9">
        <v>14945</v>
      </c>
      <c r="H29" s="17">
        <v>16111</v>
      </c>
      <c r="I29" s="27">
        <v>15649</v>
      </c>
      <c r="J29" s="9">
        <f t="shared" si="1"/>
        <v>101179</v>
      </c>
      <c r="K29" s="25">
        <f t="shared" si="0"/>
        <v>555.928571428571</v>
      </c>
      <c r="L29" s="28"/>
      <c r="N29" s="28"/>
    </row>
    <row r="30" ht="18" customHeight="1" spans="1:14">
      <c r="A30" s="9" t="s">
        <v>182</v>
      </c>
      <c r="B30" s="14"/>
      <c r="C30" s="15" t="s">
        <v>183</v>
      </c>
      <c r="D30" s="16">
        <v>3028</v>
      </c>
      <c r="E30" s="18">
        <v>2926</v>
      </c>
      <c r="F30" s="16">
        <v>2789</v>
      </c>
      <c r="G30" s="9">
        <v>2318</v>
      </c>
      <c r="H30" s="17">
        <v>2768</v>
      </c>
      <c r="I30" s="27">
        <v>2697</v>
      </c>
      <c r="J30" s="9">
        <f t="shared" si="1"/>
        <v>16526</v>
      </c>
      <c r="K30" s="25">
        <f t="shared" si="0"/>
        <v>90.8021978021978</v>
      </c>
      <c r="L30" s="28"/>
      <c r="N30" s="28"/>
    </row>
    <row r="31" ht="18" customHeight="1" spans="1:14">
      <c r="A31" s="9" t="s">
        <v>184</v>
      </c>
      <c r="B31" s="14"/>
      <c r="C31" s="15" t="s">
        <v>185</v>
      </c>
      <c r="D31" s="18">
        <v>5627</v>
      </c>
      <c r="E31" s="18">
        <v>4961</v>
      </c>
      <c r="F31" s="18">
        <v>4375</v>
      </c>
      <c r="G31" s="9">
        <v>4291</v>
      </c>
      <c r="H31" s="19">
        <v>4438</v>
      </c>
      <c r="I31" s="29">
        <v>4444</v>
      </c>
      <c r="J31" s="9">
        <f t="shared" si="1"/>
        <v>28136</v>
      </c>
      <c r="K31" s="25">
        <f t="shared" si="0"/>
        <v>154.593406593407</v>
      </c>
      <c r="L31" s="20"/>
      <c r="N31" s="28"/>
    </row>
    <row r="32" spans="14:14">
      <c r="N32" s="20"/>
    </row>
  </sheetData>
  <mergeCells count="7">
    <mergeCell ref="A2:K2"/>
    <mergeCell ref="A3:K3"/>
    <mergeCell ref="D5:J5"/>
    <mergeCell ref="A5:A6"/>
    <mergeCell ref="B5:B6"/>
    <mergeCell ref="C5:C6"/>
    <mergeCell ref="K5:K6"/>
  </mergeCells>
  <printOptions horizontalCentered="1"/>
  <pageMargins left="0.708661417322835" right="0.748031496062992" top="0.196527777777778" bottom="0.196527777777778" header="0.118055555555556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市场运行监测</vt:lpstr>
      <vt:lpstr>客流地区分布</vt:lpstr>
      <vt:lpstr>客运站运行监测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2021-01-21T07:55:00Z</dcterms:created>
  <cp:lastPrinted>2021-08-23T09:44:00Z</cp:lastPrinted>
  <dcterms:modified xsi:type="dcterms:W3CDTF">2024-07-15T08:32:11Z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78842C47F94D41DBB0AA459BC7BB11C4</vt:lpwstr>
  </property>
</Properties>
</file>