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市场运行监测" sheetId="10" r:id="rId1"/>
    <sheet name="客流地区分布" sheetId="11" r:id="rId2"/>
    <sheet name="客运站点运行监测" sheetId="12" r:id="rId3"/>
  </sheets>
  <calcPr calcId="144525"/>
</workbook>
</file>

<file path=xl/sharedStrings.xml><?xml version="1.0" encoding="utf-8"?>
<sst xmlns="http://schemas.openxmlformats.org/spreadsheetml/2006/main" count="268" uniqueCount="218">
  <si>
    <t>表1</t>
  </si>
  <si>
    <t>东莞市道路客运行业市场运行监测指标统计表</t>
  </si>
  <si>
    <t>统计周期：2025年1-6月</t>
  </si>
  <si>
    <t>序号</t>
  </si>
  <si>
    <t>一级指标</t>
  </si>
  <si>
    <t>二级指标</t>
  </si>
  <si>
    <t>三级指标</t>
  </si>
  <si>
    <t>指标数</t>
  </si>
  <si>
    <t>1月</t>
  </si>
  <si>
    <t>2月</t>
  </si>
  <si>
    <t>3月</t>
  </si>
  <si>
    <t>4月</t>
  </si>
  <si>
    <t>5月</t>
  </si>
  <si>
    <t>6月</t>
  </si>
  <si>
    <t>综合</t>
  </si>
  <si>
    <t>a1</t>
  </si>
  <si>
    <t>行业概况
（运能指标）</t>
  </si>
  <si>
    <t>客运企业（家）</t>
  </si>
  <si>
    <t>-</t>
  </si>
  <si>
    <t>a2</t>
  </si>
  <si>
    <t>客运指标数（个）</t>
  </si>
  <si>
    <t>a3</t>
  </si>
  <si>
    <t xml:space="preserve">    其中：</t>
  </si>
  <si>
    <t>省际班车指标</t>
  </si>
  <si>
    <t>a4</t>
  </si>
  <si>
    <t>市际班车指标</t>
  </si>
  <si>
    <t>a5</t>
  </si>
  <si>
    <t>市际包车指标</t>
  </si>
  <si>
    <t>a6</t>
  </si>
  <si>
    <t>市内包车指标</t>
  </si>
  <si>
    <t>a7</t>
  </si>
  <si>
    <t>营运客车（辆）</t>
  </si>
  <si>
    <t>a8</t>
  </si>
  <si>
    <t>座位数（个）</t>
  </si>
  <si>
    <t>a9</t>
  </si>
  <si>
    <t>行业运营
（市场指标）</t>
  </si>
  <si>
    <t>日均在营运车辆数（辆）</t>
  </si>
  <si>
    <t>a10</t>
  </si>
  <si>
    <t>统计周期客运总量（人次）</t>
  </si>
  <si>
    <t>a11</t>
  </si>
  <si>
    <t>班车</t>
  </si>
  <si>
    <t>a12</t>
  </si>
  <si>
    <t>包车</t>
  </si>
  <si>
    <t>a13</t>
  </si>
  <si>
    <t>定制客运</t>
  </si>
  <si>
    <t>a14</t>
  </si>
  <si>
    <t>日均客运量（人次）</t>
  </si>
  <si>
    <t>a15</t>
  </si>
  <si>
    <t>a16</t>
  </si>
  <si>
    <t>a17</t>
  </si>
  <si>
    <t>a18</t>
  </si>
  <si>
    <t>行业状况分析
（决策指标）</t>
  </si>
  <si>
    <t>指标利用率</t>
  </si>
  <si>
    <t>a19</t>
  </si>
  <si>
    <t>出车率</t>
  </si>
  <si>
    <t>a20</t>
  </si>
  <si>
    <t>运能利用率</t>
  </si>
  <si>
    <t>表2</t>
  </si>
  <si>
    <t>东莞市道路客运行业客流地区分布指标统计表</t>
  </si>
  <si>
    <t>客运量（人次）</t>
  </si>
  <si>
    <t>占比（%）</t>
  </si>
  <si>
    <t>说明</t>
  </si>
  <si>
    <t>b1</t>
  </si>
  <si>
    <t>广东</t>
  </si>
  <si>
    <t>b2</t>
  </si>
  <si>
    <t>广州</t>
  </si>
  <si>
    <t>该部分统计反映东莞至广东省内各地市客运量的占比情况</t>
  </si>
  <si>
    <t>b3</t>
  </si>
  <si>
    <t>深圳</t>
  </si>
  <si>
    <t>b4</t>
  </si>
  <si>
    <t>珠海</t>
  </si>
  <si>
    <t>b5</t>
  </si>
  <si>
    <t>汕头</t>
  </si>
  <si>
    <t>b6</t>
  </si>
  <si>
    <t>佛山</t>
  </si>
  <si>
    <t>b7</t>
  </si>
  <si>
    <t>韶关</t>
  </si>
  <si>
    <t>b8</t>
  </si>
  <si>
    <t>湛江</t>
  </si>
  <si>
    <t>b9</t>
  </si>
  <si>
    <t>肇庆</t>
  </si>
  <si>
    <t>b10</t>
  </si>
  <si>
    <t>江门</t>
  </si>
  <si>
    <t>b11</t>
  </si>
  <si>
    <t>茂名</t>
  </si>
  <si>
    <t>b12</t>
  </si>
  <si>
    <t>惠州</t>
  </si>
  <si>
    <t>b13</t>
  </si>
  <si>
    <t>梅州</t>
  </si>
  <si>
    <t>b14</t>
  </si>
  <si>
    <t>汕尾</t>
  </si>
  <si>
    <t>b15</t>
  </si>
  <si>
    <t>河源</t>
  </si>
  <si>
    <t>b16</t>
  </si>
  <si>
    <t>阳江</t>
  </si>
  <si>
    <t>b17</t>
  </si>
  <si>
    <t>清远</t>
  </si>
  <si>
    <t>b18</t>
  </si>
  <si>
    <t>东莞</t>
  </si>
  <si>
    <t>b19</t>
  </si>
  <si>
    <t>中山</t>
  </si>
  <si>
    <t>b20</t>
  </si>
  <si>
    <t>潮州</t>
  </si>
  <si>
    <t>b21</t>
  </si>
  <si>
    <t>揭阳</t>
  </si>
  <si>
    <t>b22</t>
  </si>
  <si>
    <t>云浮</t>
  </si>
  <si>
    <t>b23</t>
  </si>
  <si>
    <t>广西</t>
  </si>
  <si>
    <t>b24</t>
  </si>
  <si>
    <t>湖南</t>
  </si>
  <si>
    <t>b25</t>
  </si>
  <si>
    <t>江西</t>
  </si>
  <si>
    <t>b26</t>
  </si>
  <si>
    <t>湖北</t>
  </si>
  <si>
    <t>b27</t>
  </si>
  <si>
    <t>贵州</t>
  </si>
  <si>
    <t>b28</t>
  </si>
  <si>
    <t>河南</t>
  </si>
  <si>
    <t>b29</t>
  </si>
  <si>
    <t>四川</t>
  </si>
  <si>
    <t>b30</t>
  </si>
  <si>
    <t>云南</t>
  </si>
  <si>
    <t>b31</t>
  </si>
  <si>
    <t>福建</t>
  </si>
  <si>
    <t>b32</t>
  </si>
  <si>
    <t>海南</t>
  </si>
  <si>
    <t>b33</t>
  </si>
  <si>
    <t>安徽</t>
  </si>
  <si>
    <t>b34</t>
  </si>
  <si>
    <t>其他</t>
  </si>
  <si>
    <t>统计周期客运总量</t>
  </si>
  <si>
    <t>表3</t>
  </si>
  <si>
    <t>东莞市客运站点运行监测指标统计表</t>
  </si>
  <si>
    <t>日均发送量（人次）</t>
  </si>
  <si>
    <t>c1</t>
  </si>
  <si>
    <t>客运站点（个）</t>
  </si>
  <si>
    <t>c2</t>
  </si>
  <si>
    <t>其中：</t>
  </si>
  <si>
    <t>一级站</t>
  </si>
  <si>
    <t>c3</t>
  </si>
  <si>
    <t>二级站</t>
  </si>
  <si>
    <t>c4</t>
  </si>
  <si>
    <t>三级站</t>
  </si>
  <si>
    <t>c5</t>
  </si>
  <si>
    <t>便捷站</t>
  </si>
  <si>
    <t>c6</t>
  </si>
  <si>
    <t>招呼站</t>
  </si>
  <si>
    <t>c7</t>
  </si>
  <si>
    <t>停靠点</t>
  </si>
  <si>
    <t>c8</t>
  </si>
  <si>
    <t>发送量
（人次）</t>
  </si>
  <si>
    <t>c9</t>
  </si>
  <si>
    <t>东莞市南城汽车客运站</t>
  </si>
  <si>
    <t>c10</t>
  </si>
  <si>
    <t>东莞市汽车客运东站</t>
  </si>
  <si>
    <t>c11</t>
  </si>
  <si>
    <t>东莞市长安汽车客运站</t>
  </si>
  <si>
    <t>c12</t>
  </si>
  <si>
    <t>东莞市石龙汽车客运站</t>
  </si>
  <si>
    <t>c13</t>
  </si>
  <si>
    <t>东莞市中堂汽车客运站</t>
  </si>
  <si>
    <t>c14</t>
  </si>
  <si>
    <t>东莞市清溪汽车客运站</t>
  </si>
  <si>
    <t>c15</t>
  </si>
  <si>
    <t>东莞市虎门汽车客运站</t>
  </si>
  <si>
    <t>c16</t>
  </si>
  <si>
    <t>东莞市常平汽车客运站</t>
  </si>
  <si>
    <t>c17</t>
  </si>
  <si>
    <t>东莞市凤岗汽车客运站</t>
  </si>
  <si>
    <t>c18</t>
  </si>
  <si>
    <t>东莞市石排汽车客运站</t>
  </si>
  <si>
    <t>c19</t>
  </si>
  <si>
    <t>东莞市塘厦汽车客运站</t>
  </si>
  <si>
    <t>c20</t>
  </si>
  <si>
    <t>东莞市松山湖汽车客运站</t>
  </si>
  <si>
    <t>c21</t>
  </si>
  <si>
    <t>东莞市南城城市候机楼招呼站</t>
  </si>
  <si>
    <t>c22</t>
  </si>
  <si>
    <t>东莞市松山湖城市候机楼招呼站</t>
  </si>
  <si>
    <t>c23</t>
  </si>
  <si>
    <t>东莞市横沥镇稻香饮食文化中心招呼站</t>
  </si>
  <si>
    <t>c24</t>
  </si>
  <si>
    <t>东莞市虎门镇翔凯酒店招呼站</t>
  </si>
  <si>
    <t>c25</t>
  </si>
  <si>
    <t>东莞市厚街镇海悦酒店招呼站</t>
  </si>
  <si>
    <t>c26</t>
  </si>
  <si>
    <t>东莞市石龙镇电信大楼招呼站</t>
  </si>
  <si>
    <t>c27</t>
  </si>
  <si>
    <t>东莞市高埗北王路招呼站</t>
  </si>
  <si>
    <t>c28</t>
  </si>
  <si>
    <t>东莞市大朗镇朗湖酒店招呼站</t>
  </si>
  <si>
    <t>c29</t>
  </si>
  <si>
    <t>东莞市东城城市候机楼停靠点</t>
  </si>
  <si>
    <t>c30</t>
  </si>
  <si>
    <t>东莞市樟木头镇新都会酒店停靠点</t>
  </si>
  <si>
    <t>c31</t>
  </si>
  <si>
    <t>东莞市大朗镇盈丰大厦停靠点</t>
  </si>
  <si>
    <t>c32</t>
  </si>
  <si>
    <t>东莞市常平镇美怡登酒店停靠点</t>
  </si>
  <si>
    <t>c33</t>
  </si>
  <si>
    <t>东莞市寮步镇悦莱花园酒店停靠点</t>
  </si>
  <si>
    <t>c34</t>
  </si>
  <si>
    <t>东莞市松山湖八方快捷酒店停靠点</t>
  </si>
  <si>
    <t>c35</t>
  </si>
  <si>
    <t>东莞市东城街道民盈国贸中心停靠点</t>
  </si>
  <si>
    <t>c36</t>
  </si>
  <si>
    <t>东莞市万江街道锦江之星旅馆停靠点</t>
  </si>
  <si>
    <t>c37</t>
  </si>
  <si>
    <t>东莞市塘厦镇赣深高铁东莞南站停靠点</t>
  </si>
  <si>
    <t>c38</t>
  </si>
  <si>
    <t>东莞市虎门镇广深港高铁虎门站停靠点</t>
  </si>
  <si>
    <t>c39</t>
  </si>
  <si>
    <t>东莞市厚街镇喜来登酒店停靠点</t>
  </si>
  <si>
    <t>c40</t>
  </si>
  <si>
    <t>东莞市常平镇京九玩具城停靠点</t>
  </si>
  <si>
    <t>c41</t>
  </si>
  <si>
    <t>东莞市塘厦镇观澜湖度假酒店停靠点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</si>
</sst>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5" xfId="51" applyFont="1" applyBorder="1" applyAlignment="1">
      <alignment horizontal="center" vertical="center" wrapText="1"/>
    </xf>
    <xf numFmtId="0" fontId="4" fillId="2" borderId="5" xfId="5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5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4" fillId="2" borderId="0" xfId="5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6" fillId="2" borderId="5" xfId="5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49" applyFill="1" applyBorder="1" applyAlignment="1">
      <alignment horizontal="center" vertical="center" wrapText="1"/>
    </xf>
    <xf numFmtId="0" fontId="0" fillId="0" borderId="5" xfId="49" applyFill="1" applyBorder="1" applyAlignment="1">
      <alignment vertical="center" wrapText="1"/>
    </xf>
    <xf numFmtId="0" fontId="6" fillId="2" borderId="5" xfId="5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0" fontId="2" fillId="2" borderId="5" xfId="0" applyNumberFormat="1" applyFont="1" applyFill="1" applyBorder="1" applyAlignment="1">
      <alignment horizontal="center" vertical="center"/>
    </xf>
    <xf numFmtId="10" fontId="7" fillId="2" borderId="5" xfId="50" applyNumberFormat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/>
    </xf>
    <xf numFmtId="10" fontId="8" fillId="2" borderId="5" xfId="50" applyNumberFormat="1" applyFon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K18" sqref="K18"/>
    </sheetView>
  </sheetViews>
  <sheetFormatPr defaultColWidth="9" defaultRowHeight="13.5"/>
  <cols>
    <col min="1" max="1" width="6" customWidth="1"/>
    <col min="2" max="2" width="13.875" customWidth="1"/>
    <col min="3" max="3" width="23.125" style="1" customWidth="1"/>
    <col min="4" max="4" width="13.625" customWidth="1"/>
    <col min="5" max="5" width="10.625" customWidth="1"/>
    <col min="6" max="6" width="10.125" customWidth="1"/>
    <col min="7" max="10" width="10.625" customWidth="1"/>
    <col min="11" max="11" width="13.375" customWidth="1"/>
  </cols>
  <sheetData>
    <row r="1" spans="1:1">
      <c r="A1" t="s">
        <v>0</v>
      </c>
    </row>
    <row r="2" ht="22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3" t="s">
        <v>2</v>
      </c>
      <c r="B3" s="1"/>
      <c r="D3" s="1"/>
      <c r="E3" s="1"/>
      <c r="F3" s="1"/>
      <c r="G3" s="1"/>
      <c r="H3" s="1"/>
      <c r="I3" s="1"/>
      <c r="J3" s="1"/>
      <c r="K3" s="1"/>
    </row>
    <row r="4" ht="20.1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9" t="s">
        <v>7</v>
      </c>
      <c r="F4" s="9"/>
      <c r="G4" s="9"/>
      <c r="H4" s="9"/>
      <c r="I4" s="9"/>
      <c r="J4" s="9"/>
      <c r="K4" s="9"/>
    </row>
    <row r="5" ht="20.1" customHeight="1" spans="1:11">
      <c r="A5" s="7"/>
      <c r="B5" s="7"/>
      <c r="C5" s="7"/>
      <c r="D5" s="7"/>
      <c r="E5" s="53" t="s">
        <v>8</v>
      </c>
      <c r="F5" s="53" t="s">
        <v>9</v>
      </c>
      <c r="G5" s="53" t="s">
        <v>10</v>
      </c>
      <c r="H5" s="53" t="s">
        <v>11</v>
      </c>
      <c r="I5" s="53" t="s">
        <v>12</v>
      </c>
      <c r="J5" s="53" t="s">
        <v>13</v>
      </c>
      <c r="K5" s="8" t="s">
        <v>14</v>
      </c>
    </row>
    <row r="6" ht="20.1" customHeight="1" spans="1:11">
      <c r="A6" s="9" t="s">
        <v>15</v>
      </c>
      <c r="B6" s="65" t="s">
        <v>16</v>
      </c>
      <c r="C6" s="9" t="s">
        <v>17</v>
      </c>
      <c r="D6" s="26"/>
      <c r="E6" s="66">
        <v>38</v>
      </c>
      <c r="F6" s="66">
        <v>38</v>
      </c>
      <c r="G6" s="66">
        <v>38</v>
      </c>
      <c r="H6" s="66">
        <v>38</v>
      </c>
      <c r="I6" s="66">
        <v>38</v>
      </c>
      <c r="J6" s="66">
        <v>38</v>
      </c>
      <c r="K6" s="9" t="s">
        <v>18</v>
      </c>
    </row>
    <row r="7" ht="20.1" customHeight="1" spans="1:11">
      <c r="A7" s="9" t="s">
        <v>19</v>
      </c>
      <c r="B7" s="67"/>
      <c r="C7" s="9" t="s">
        <v>20</v>
      </c>
      <c r="D7" s="26"/>
      <c r="E7" s="55">
        <v>2364</v>
      </c>
      <c r="F7" s="55">
        <v>2367</v>
      </c>
      <c r="G7" s="55">
        <v>2354</v>
      </c>
      <c r="H7" s="55">
        <v>2360</v>
      </c>
      <c r="I7" s="55">
        <v>2286</v>
      </c>
      <c r="J7" s="55">
        <v>2352</v>
      </c>
      <c r="K7" s="9" t="s">
        <v>18</v>
      </c>
    </row>
    <row r="8" ht="20.1" customHeight="1" spans="1:11">
      <c r="A8" s="9" t="s">
        <v>21</v>
      </c>
      <c r="B8" s="67"/>
      <c r="C8" s="9" t="s">
        <v>22</v>
      </c>
      <c r="D8" s="9" t="s">
        <v>23</v>
      </c>
      <c r="E8" s="55">
        <v>113</v>
      </c>
      <c r="F8" s="55">
        <v>113</v>
      </c>
      <c r="G8" s="55">
        <v>80</v>
      </c>
      <c r="H8" s="55">
        <v>80</v>
      </c>
      <c r="I8" s="55">
        <v>55</v>
      </c>
      <c r="J8" s="55">
        <v>69</v>
      </c>
      <c r="K8" s="9" t="s">
        <v>18</v>
      </c>
    </row>
    <row r="9" ht="20.1" customHeight="1" spans="1:11">
      <c r="A9" s="9" t="s">
        <v>24</v>
      </c>
      <c r="B9" s="67"/>
      <c r="C9" s="9"/>
      <c r="D9" s="9" t="s">
        <v>25</v>
      </c>
      <c r="E9" s="55">
        <v>278</v>
      </c>
      <c r="F9" s="55">
        <v>278</v>
      </c>
      <c r="G9" s="55">
        <v>253</v>
      </c>
      <c r="H9" s="55">
        <v>253</v>
      </c>
      <c r="I9" s="55">
        <v>236</v>
      </c>
      <c r="J9" s="55">
        <v>236</v>
      </c>
      <c r="K9" s="9" t="s">
        <v>18</v>
      </c>
    </row>
    <row r="10" ht="20.1" customHeight="1" spans="1:11">
      <c r="A10" s="9" t="s">
        <v>26</v>
      </c>
      <c r="B10" s="67"/>
      <c r="C10" s="9"/>
      <c r="D10" s="9" t="s">
        <v>27</v>
      </c>
      <c r="E10" s="55">
        <v>1900</v>
      </c>
      <c r="F10" s="55">
        <v>1903</v>
      </c>
      <c r="G10" s="55">
        <v>1952</v>
      </c>
      <c r="H10" s="55">
        <v>1958</v>
      </c>
      <c r="I10" s="55">
        <v>1926</v>
      </c>
      <c r="J10" s="55">
        <v>1969</v>
      </c>
      <c r="K10" s="9" t="s">
        <v>18</v>
      </c>
    </row>
    <row r="11" ht="20.1" customHeight="1" spans="1:11">
      <c r="A11" s="9" t="s">
        <v>28</v>
      </c>
      <c r="B11" s="67"/>
      <c r="C11" s="9"/>
      <c r="D11" s="9" t="s">
        <v>29</v>
      </c>
      <c r="E11" s="55">
        <v>73</v>
      </c>
      <c r="F11" s="55">
        <v>73</v>
      </c>
      <c r="G11" s="55">
        <v>69</v>
      </c>
      <c r="H11" s="55">
        <v>69</v>
      </c>
      <c r="I11" s="55">
        <v>69</v>
      </c>
      <c r="J11" s="55">
        <v>78</v>
      </c>
      <c r="K11" s="9" t="s">
        <v>18</v>
      </c>
    </row>
    <row r="12" ht="20.1" customHeight="1" spans="1:11">
      <c r="A12" s="9" t="s">
        <v>30</v>
      </c>
      <c r="B12" s="67"/>
      <c r="C12" s="9" t="s">
        <v>31</v>
      </c>
      <c r="D12" s="26"/>
      <c r="E12" s="55">
        <v>1781</v>
      </c>
      <c r="F12" s="55">
        <v>1773</v>
      </c>
      <c r="G12" s="55">
        <v>1801</v>
      </c>
      <c r="H12" s="55">
        <v>1809</v>
      </c>
      <c r="I12" s="55">
        <v>1837</v>
      </c>
      <c r="J12" s="55">
        <v>1844</v>
      </c>
      <c r="K12" s="9" t="s">
        <v>18</v>
      </c>
    </row>
    <row r="13" ht="20.1" customHeight="1" spans="1:11">
      <c r="A13" s="9" t="s">
        <v>32</v>
      </c>
      <c r="B13" s="7"/>
      <c r="C13" s="9" t="s">
        <v>33</v>
      </c>
      <c r="D13" s="26"/>
      <c r="E13" s="55">
        <v>78216</v>
      </c>
      <c r="F13" s="55">
        <v>77869</v>
      </c>
      <c r="G13" s="55">
        <v>79513</v>
      </c>
      <c r="H13" s="55">
        <v>79726</v>
      </c>
      <c r="I13" s="55">
        <v>80880</v>
      </c>
      <c r="J13" s="55">
        <v>81177</v>
      </c>
      <c r="K13" s="9" t="s">
        <v>18</v>
      </c>
    </row>
    <row r="14" ht="20.1" customHeight="1" spans="1:11">
      <c r="A14" s="9" t="s">
        <v>34</v>
      </c>
      <c r="B14" s="65" t="s">
        <v>35</v>
      </c>
      <c r="C14" s="9" t="s">
        <v>36</v>
      </c>
      <c r="D14" s="26"/>
      <c r="E14" s="55">
        <v>610.11</v>
      </c>
      <c r="F14" s="55">
        <v>566.55</v>
      </c>
      <c r="G14" s="55">
        <v>717.29</v>
      </c>
      <c r="H14" s="55">
        <v>818.41</v>
      </c>
      <c r="I14" s="55">
        <v>716.32</v>
      </c>
      <c r="J14" s="55">
        <v>687.01</v>
      </c>
      <c r="K14" s="73">
        <f>SUM(E14:J14)/6</f>
        <v>685.948333333333</v>
      </c>
    </row>
    <row r="15" ht="20.1" customHeight="1" spans="1:11">
      <c r="A15" s="9" t="s">
        <v>37</v>
      </c>
      <c r="B15" s="67"/>
      <c r="C15" s="8" t="s">
        <v>38</v>
      </c>
      <c r="D15" s="26"/>
      <c r="E15" s="59">
        <v>789417</v>
      </c>
      <c r="F15" s="55">
        <v>705310</v>
      </c>
      <c r="G15" s="55">
        <v>860487</v>
      </c>
      <c r="H15" s="55">
        <v>962869</v>
      </c>
      <c r="I15" s="55">
        <v>907142</v>
      </c>
      <c r="J15" s="55">
        <v>876993</v>
      </c>
      <c r="K15" s="73">
        <f>SUM(E15:J15)</f>
        <v>5102218</v>
      </c>
    </row>
    <row r="16" ht="20.1" customHeight="1" spans="1:11">
      <c r="A16" s="9" t="s">
        <v>39</v>
      </c>
      <c r="B16" s="67"/>
      <c r="C16" s="9" t="s">
        <v>22</v>
      </c>
      <c r="D16" s="9" t="s">
        <v>40</v>
      </c>
      <c r="E16" s="59">
        <v>98505</v>
      </c>
      <c r="F16" s="55">
        <v>107350</v>
      </c>
      <c r="G16" s="55">
        <v>103332</v>
      </c>
      <c r="H16" s="55">
        <v>107583</v>
      </c>
      <c r="I16" s="55">
        <v>107458</v>
      </c>
      <c r="J16" s="55">
        <v>101711</v>
      </c>
      <c r="K16" s="73">
        <f t="shared" ref="K16:K22" si="0">SUM(E16:J16)</f>
        <v>625939</v>
      </c>
    </row>
    <row r="17" ht="20.1" customHeight="1" spans="1:11">
      <c r="A17" s="9" t="s">
        <v>41</v>
      </c>
      <c r="B17" s="67"/>
      <c r="C17" s="9"/>
      <c r="D17" s="9" t="s">
        <v>42</v>
      </c>
      <c r="E17" s="59">
        <v>688626</v>
      </c>
      <c r="F17" s="55">
        <v>595460</v>
      </c>
      <c r="G17" s="55">
        <v>753465</v>
      </c>
      <c r="H17" s="55">
        <v>850804</v>
      </c>
      <c r="I17" s="55">
        <v>794738</v>
      </c>
      <c r="J17" s="55">
        <v>734232</v>
      </c>
      <c r="K17" s="73">
        <f t="shared" si="0"/>
        <v>4417325</v>
      </c>
    </row>
    <row r="18" ht="20.1" customHeight="1" spans="1:11">
      <c r="A18" s="9" t="s">
        <v>43</v>
      </c>
      <c r="B18" s="67"/>
      <c r="C18" s="9"/>
      <c r="D18" s="9" t="s">
        <v>44</v>
      </c>
      <c r="E18" s="59">
        <v>2286</v>
      </c>
      <c r="F18" s="55">
        <v>2500</v>
      </c>
      <c r="G18" s="55">
        <v>3690</v>
      </c>
      <c r="H18" s="55">
        <v>4482</v>
      </c>
      <c r="I18" s="55">
        <v>4946</v>
      </c>
      <c r="J18" s="55">
        <v>41050</v>
      </c>
      <c r="K18" s="73">
        <f t="shared" si="0"/>
        <v>58954</v>
      </c>
    </row>
    <row r="19" ht="20.1" customHeight="1" spans="1:11">
      <c r="A19" s="9" t="s">
        <v>45</v>
      </c>
      <c r="B19" s="67"/>
      <c r="C19" s="9" t="s">
        <v>46</v>
      </c>
      <c r="D19" s="9"/>
      <c r="E19" s="68">
        <v>25465</v>
      </c>
      <c r="F19" s="68">
        <v>25190</v>
      </c>
      <c r="G19" s="68">
        <f t="shared" ref="G19:G22" si="1">G15/31</f>
        <v>27757.6451612903</v>
      </c>
      <c r="H19" s="68">
        <f t="shared" ref="H19:H22" si="2">H15/30</f>
        <v>32095.6333333333</v>
      </c>
      <c r="I19" s="68">
        <f t="shared" ref="I19:I22" si="3">I15/31</f>
        <v>29262.6451612903</v>
      </c>
      <c r="J19" s="68">
        <f t="shared" ref="J19:J22" si="4">J15/30</f>
        <v>29233.1</v>
      </c>
      <c r="K19" s="73">
        <f>K15/181</f>
        <v>28189.0497237569</v>
      </c>
    </row>
    <row r="20" ht="20.1" customHeight="1" spans="1:11">
      <c r="A20" s="9" t="s">
        <v>47</v>
      </c>
      <c r="B20" s="67"/>
      <c r="C20" s="9" t="s">
        <v>22</v>
      </c>
      <c r="D20" s="9" t="s">
        <v>40</v>
      </c>
      <c r="E20" s="68">
        <v>3178</v>
      </c>
      <c r="F20" s="68">
        <v>3834</v>
      </c>
      <c r="G20" s="68">
        <f t="shared" si="1"/>
        <v>3333.29032258065</v>
      </c>
      <c r="H20" s="68">
        <f t="shared" si="2"/>
        <v>3586.1</v>
      </c>
      <c r="I20" s="68">
        <f t="shared" si="3"/>
        <v>3466.38709677419</v>
      </c>
      <c r="J20" s="68">
        <f t="shared" si="4"/>
        <v>3390.36666666667</v>
      </c>
      <c r="K20" s="73">
        <f>K16/181</f>
        <v>3458.22651933702</v>
      </c>
    </row>
    <row r="21" ht="20.1" customHeight="1" spans="1:11">
      <c r="A21" s="9" t="s">
        <v>48</v>
      </c>
      <c r="B21" s="67"/>
      <c r="C21" s="9"/>
      <c r="D21" s="9" t="s">
        <v>42</v>
      </c>
      <c r="E21" s="68">
        <v>22214</v>
      </c>
      <c r="F21" s="68">
        <v>21266</v>
      </c>
      <c r="G21" s="68">
        <f t="shared" si="1"/>
        <v>24305.3225806452</v>
      </c>
      <c r="H21" s="68">
        <f t="shared" si="2"/>
        <v>28360.1333333333</v>
      </c>
      <c r="I21" s="68">
        <f t="shared" si="3"/>
        <v>25636.7096774194</v>
      </c>
      <c r="J21" s="68">
        <f t="shared" si="4"/>
        <v>24474.4</v>
      </c>
      <c r="K21" s="73">
        <f>K17/181</f>
        <v>24405.1104972376</v>
      </c>
    </row>
    <row r="22" ht="20.1" customHeight="1" spans="1:11">
      <c r="A22" s="9" t="s">
        <v>49</v>
      </c>
      <c r="B22" s="7"/>
      <c r="C22" s="9"/>
      <c r="D22" s="9" t="s">
        <v>44</v>
      </c>
      <c r="E22" s="68">
        <v>74</v>
      </c>
      <c r="F22" s="68">
        <v>89</v>
      </c>
      <c r="G22" s="68">
        <f t="shared" si="1"/>
        <v>119.032258064516</v>
      </c>
      <c r="H22" s="68">
        <f t="shared" si="2"/>
        <v>149.4</v>
      </c>
      <c r="I22" s="68">
        <f t="shared" si="3"/>
        <v>159.548387096774</v>
      </c>
      <c r="J22" s="68">
        <f t="shared" si="4"/>
        <v>1368.33333333333</v>
      </c>
      <c r="K22" s="73">
        <f>K18/181</f>
        <v>325.71270718232</v>
      </c>
    </row>
    <row r="23" ht="20.1" customHeight="1" spans="1:11">
      <c r="A23" s="9" t="s">
        <v>50</v>
      </c>
      <c r="B23" s="65" t="s">
        <v>51</v>
      </c>
      <c r="C23" s="8" t="s">
        <v>52</v>
      </c>
      <c r="D23" s="26"/>
      <c r="E23" s="69">
        <f>E12/E7*100%</f>
        <v>0.753384094754653</v>
      </c>
      <c r="F23" s="69">
        <v>0.751</v>
      </c>
      <c r="G23" s="69">
        <v>0.7651</v>
      </c>
      <c r="H23" s="69">
        <v>0.7665</v>
      </c>
      <c r="I23" s="69">
        <v>0.8036</v>
      </c>
      <c r="J23" s="69">
        <v>0.8036</v>
      </c>
      <c r="K23" s="74">
        <f>SUM(E23:J23)/6</f>
        <v>0.773864015792442</v>
      </c>
    </row>
    <row r="24" ht="20.1" customHeight="1" spans="1:11">
      <c r="A24" s="9" t="s">
        <v>53</v>
      </c>
      <c r="B24" s="67"/>
      <c r="C24" s="9" t="s">
        <v>54</v>
      </c>
      <c r="D24" s="26"/>
      <c r="E24" s="70">
        <v>0.342565974171814</v>
      </c>
      <c r="F24" s="71">
        <v>0.319543147208122</v>
      </c>
      <c r="G24" s="71">
        <v>0.398273181565797</v>
      </c>
      <c r="H24" s="71">
        <v>0.452410171365395</v>
      </c>
      <c r="I24" s="71">
        <v>0.389940119760479</v>
      </c>
      <c r="J24" s="71">
        <v>0.372565075921909</v>
      </c>
      <c r="K24" s="74">
        <f>SUM(E24:J24)/6</f>
        <v>0.379216278332253</v>
      </c>
    </row>
    <row r="25" ht="20.1" customHeight="1" spans="1:11">
      <c r="A25" s="9" t="s">
        <v>55</v>
      </c>
      <c r="B25" s="7"/>
      <c r="C25" s="9" t="s">
        <v>56</v>
      </c>
      <c r="D25" s="26"/>
      <c r="E25" s="72">
        <v>0.325573597679874</v>
      </c>
      <c r="F25" s="71">
        <v>0.323487432189226</v>
      </c>
      <c r="G25" s="71">
        <v>0.3491</v>
      </c>
      <c r="H25" s="71">
        <v>0.402574233416117</v>
      </c>
      <c r="I25" s="71">
        <v>0.373863336630399</v>
      </c>
      <c r="J25" s="71">
        <v>0.360115549971051</v>
      </c>
      <c r="K25" s="74">
        <f>SUM(E25:J25)/6</f>
        <v>0.355785691647778</v>
      </c>
    </row>
  </sheetData>
  <mergeCells count="10">
    <mergeCell ref="A2:K2"/>
    <mergeCell ref="A3:K3"/>
    <mergeCell ref="E4:K4"/>
    <mergeCell ref="A4:A5"/>
    <mergeCell ref="B4:B5"/>
    <mergeCell ref="B6:B13"/>
    <mergeCell ref="B14:B22"/>
    <mergeCell ref="B23:B25"/>
    <mergeCell ref="C4:C5"/>
    <mergeCell ref="D4:D5"/>
  </mergeCells>
  <printOptions horizontalCentered="1"/>
  <pageMargins left="0.236111111111111" right="0.748031496062992" top="0.590551181102362" bottom="0.590551181102362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opLeftCell="A11" workbookViewId="0">
      <selection activeCell="J7" sqref="J7:J27"/>
    </sheetView>
  </sheetViews>
  <sheetFormatPr defaultColWidth="9" defaultRowHeight="13.5"/>
  <cols>
    <col min="1" max="1" width="6" customWidth="1"/>
    <col min="2" max="2" width="12" customWidth="1"/>
    <col min="3" max="3" width="10.875" customWidth="1"/>
    <col min="4" max="10" width="10.625" customWidth="1"/>
    <col min="11" max="11" width="13.5" customWidth="1"/>
    <col min="12" max="12" width="12.5" customWidth="1"/>
  </cols>
  <sheetData>
    <row r="1" spans="1:1">
      <c r="A1" t="s">
        <v>57</v>
      </c>
    </row>
    <row r="2" ht="22.5" spans="1:12">
      <c r="A2" s="2" t="s">
        <v>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12">
      <c r="A3" s="3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20.1" customHeight="1" spans="1:12">
      <c r="A4" s="4" t="s">
        <v>3</v>
      </c>
      <c r="B4" s="4" t="s">
        <v>4</v>
      </c>
      <c r="C4" s="4" t="s">
        <v>5</v>
      </c>
      <c r="D4" s="51" t="s">
        <v>59</v>
      </c>
      <c r="E4" s="52"/>
      <c r="F4" s="52"/>
      <c r="G4" s="52"/>
      <c r="H4" s="52"/>
      <c r="I4" s="52"/>
      <c r="J4" s="60"/>
      <c r="K4" s="4" t="s">
        <v>60</v>
      </c>
      <c r="L4" s="4" t="s">
        <v>61</v>
      </c>
    </row>
    <row r="5" ht="20.1" customHeight="1" spans="1:12">
      <c r="A5" s="7"/>
      <c r="B5" s="7"/>
      <c r="C5" s="7"/>
      <c r="D5" s="53" t="s">
        <v>8</v>
      </c>
      <c r="E5" s="53" t="s">
        <v>9</v>
      </c>
      <c r="F5" s="53" t="s">
        <v>10</v>
      </c>
      <c r="G5" s="53" t="s">
        <v>11</v>
      </c>
      <c r="H5" s="53" t="s">
        <v>12</v>
      </c>
      <c r="I5" s="53" t="s">
        <v>13</v>
      </c>
      <c r="J5" s="53" t="s">
        <v>14</v>
      </c>
      <c r="K5" s="7"/>
      <c r="L5" s="7"/>
    </row>
    <row r="6" ht="18" customHeight="1" spans="1:12">
      <c r="A6" s="9" t="s">
        <v>62</v>
      </c>
      <c r="B6" s="10" t="s">
        <v>63</v>
      </c>
      <c r="C6" s="26"/>
      <c r="D6" s="54">
        <v>726017</v>
      </c>
      <c r="E6" s="55">
        <v>637082</v>
      </c>
      <c r="F6" s="55">
        <v>829394</v>
      </c>
      <c r="G6" s="55">
        <v>922855</v>
      </c>
      <c r="H6" s="55">
        <v>879896</v>
      </c>
      <c r="I6" s="55">
        <v>845240</v>
      </c>
      <c r="J6" s="9">
        <f>SUM(D6:I6)</f>
        <v>4840484</v>
      </c>
      <c r="K6" s="61">
        <f t="shared" ref="K6:K11" si="0">J6/5102218</f>
        <v>0.94870191747981</v>
      </c>
      <c r="L6" s="26"/>
    </row>
    <row r="7" ht="18" customHeight="1" spans="1:12">
      <c r="A7" s="9" t="s">
        <v>64</v>
      </c>
      <c r="B7" s="10" t="s">
        <v>22</v>
      </c>
      <c r="C7" s="9" t="s">
        <v>65</v>
      </c>
      <c r="D7" s="54">
        <v>53861</v>
      </c>
      <c r="E7" s="55">
        <v>52874</v>
      </c>
      <c r="F7" s="55">
        <v>91740</v>
      </c>
      <c r="G7" s="55">
        <v>101112</v>
      </c>
      <c r="H7" s="55">
        <v>80191</v>
      </c>
      <c r="I7" s="55">
        <v>69199</v>
      </c>
      <c r="J7" s="9">
        <f t="shared" ref="J7:J40" si="1">SUM(D7:I7)</f>
        <v>448977</v>
      </c>
      <c r="K7" s="61">
        <f t="shared" si="0"/>
        <v>0.0879964360597685</v>
      </c>
      <c r="L7" s="62" t="s">
        <v>66</v>
      </c>
    </row>
    <row r="8" ht="18" customHeight="1" spans="1:12">
      <c r="A8" s="9" t="s">
        <v>67</v>
      </c>
      <c r="B8" s="10"/>
      <c r="C8" s="9" t="s">
        <v>68</v>
      </c>
      <c r="D8" s="54">
        <v>107587</v>
      </c>
      <c r="E8" s="55">
        <v>99463</v>
      </c>
      <c r="F8" s="55">
        <v>134691</v>
      </c>
      <c r="G8" s="55">
        <v>145424</v>
      </c>
      <c r="H8" s="55">
        <v>131334</v>
      </c>
      <c r="I8" s="55">
        <v>130077</v>
      </c>
      <c r="J8" s="9">
        <f t="shared" si="1"/>
        <v>748576</v>
      </c>
      <c r="K8" s="61">
        <f t="shared" si="0"/>
        <v>0.146715800853668</v>
      </c>
      <c r="L8" s="63"/>
    </row>
    <row r="9" ht="18" customHeight="1" spans="1:12">
      <c r="A9" s="9" t="s">
        <v>69</v>
      </c>
      <c r="B9" s="10"/>
      <c r="C9" s="9" t="s">
        <v>70</v>
      </c>
      <c r="D9" s="54">
        <v>20078</v>
      </c>
      <c r="E9" s="55">
        <v>17486</v>
      </c>
      <c r="F9" s="55">
        <v>27635</v>
      </c>
      <c r="G9" s="55">
        <v>38864</v>
      </c>
      <c r="H9" s="55">
        <v>31168</v>
      </c>
      <c r="I9" s="55">
        <v>25137</v>
      </c>
      <c r="J9" s="9">
        <f t="shared" si="1"/>
        <v>160368</v>
      </c>
      <c r="K9" s="61">
        <f t="shared" si="0"/>
        <v>0.0314310364629657</v>
      </c>
      <c r="L9" s="63"/>
    </row>
    <row r="10" ht="18" customHeight="1" spans="1:12">
      <c r="A10" s="9" t="s">
        <v>71</v>
      </c>
      <c r="B10" s="10"/>
      <c r="C10" s="9" t="s">
        <v>72</v>
      </c>
      <c r="D10" s="54">
        <v>11331</v>
      </c>
      <c r="E10" s="55">
        <v>7791</v>
      </c>
      <c r="F10" s="55">
        <v>9851</v>
      </c>
      <c r="G10" s="55">
        <v>10783</v>
      </c>
      <c r="H10" s="55">
        <v>9357</v>
      </c>
      <c r="I10" s="55">
        <v>8129</v>
      </c>
      <c r="J10" s="9">
        <f t="shared" si="1"/>
        <v>57242</v>
      </c>
      <c r="K10" s="61">
        <f t="shared" si="0"/>
        <v>0.0112190423850961</v>
      </c>
      <c r="L10" s="63"/>
    </row>
    <row r="11" ht="18" customHeight="1" spans="1:12">
      <c r="A11" s="9" t="s">
        <v>73</v>
      </c>
      <c r="B11" s="10"/>
      <c r="C11" s="9" t="s">
        <v>74</v>
      </c>
      <c r="D11" s="54">
        <v>10486</v>
      </c>
      <c r="E11" s="55">
        <v>8196</v>
      </c>
      <c r="F11" s="55">
        <v>16376</v>
      </c>
      <c r="G11" s="55">
        <v>19158</v>
      </c>
      <c r="H11" s="55">
        <v>17742</v>
      </c>
      <c r="I11" s="55">
        <v>17502</v>
      </c>
      <c r="J11" s="9">
        <f t="shared" si="1"/>
        <v>89460</v>
      </c>
      <c r="K11" s="61">
        <f t="shared" si="0"/>
        <v>0.0175335510948376</v>
      </c>
      <c r="L11" s="63"/>
    </row>
    <row r="12" ht="18" customHeight="1" spans="1:12">
      <c r="A12" s="9" t="s">
        <v>75</v>
      </c>
      <c r="B12" s="10"/>
      <c r="C12" s="9" t="s">
        <v>76</v>
      </c>
      <c r="D12" s="54">
        <v>4826</v>
      </c>
      <c r="E12" s="55">
        <v>5565</v>
      </c>
      <c r="F12" s="55">
        <v>7501</v>
      </c>
      <c r="G12" s="55">
        <v>6845</v>
      </c>
      <c r="H12" s="55">
        <v>8227</v>
      </c>
      <c r="I12" s="55">
        <v>6447</v>
      </c>
      <c r="J12" s="9">
        <f t="shared" si="1"/>
        <v>39411</v>
      </c>
      <c r="K12" s="61">
        <f t="shared" ref="K12:K28" si="2">J12/5102218</f>
        <v>0.00772428775093499</v>
      </c>
      <c r="L12" s="63"/>
    </row>
    <row r="13" ht="18" customHeight="1" spans="1:12">
      <c r="A13" s="9" t="s">
        <v>77</v>
      </c>
      <c r="B13" s="10"/>
      <c r="C13" s="9" t="s">
        <v>78</v>
      </c>
      <c r="D13" s="54">
        <v>5444</v>
      </c>
      <c r="E13" s="55">
        <v>7160</v>
      </c>
      <c r="F13" s="55">
        <v>6474</v>
      </c>
      <c r="G13" s="55">
        <v>7343</v>
      </c>
      <c r="H13" s="55">
        <v>7615</v>
      </c>
      <c r="I13" s="55">
        <v>5538</v>
      </c>
      <c r="J13" s="9">
        <f t="shared" si="1"/>
        <v>39574</v>
      </c>
      <c r="K13" s="61">
        <f t="shared" si="2"/>
        <v>0.00775623464148337</v>
      </c>
      <c r="L13" s="63"/>
    </row>
    <row r="14" ht="18" customHeight="1" spans="1:12">
      <c r="A14" s="9" t="s">
        <v>79</v>
      </c>
      <c r="B14" s="10"/>
      <c r="C14" s="9" t="s">
        <v>80</v>
      </c>
      <c r="D14" s="54">
        <v>3390</v>
      </c>
      <c r="E14" s="55">
        <v>4354</v>
      </c>
      <c r="F14" s="55">
        <v>4755</v>
      </c>
      <c r="G14" s="55">
        <v>9100</v>
      </c>
      <c r="H14" s="55">
        <v>7185</v>
      </c>
      <c r="I14" s="55">
        <v>7378</v>
      </c>
      <c r="J14" s="9">
        <f t="shared" si="1"/>
        <v>36162</v>
      </c>
      <c r="K14" s="61">
        <f t="shared" si="2"/>
        <v>0.00708750586509632</v>
      </c>
      <c r="L14" s="63"/>
    </row>
    <row r="15" ht="18" customHeight="1" spans="1:12">
      <c r="A15" s="9" t="s">
        <v>81</v>
      </c>
      <c r="B15" s="10"/>
      <c r="C15" s="9" t="s">
        <v>82</v>
      </c>
      <c r="D15" s="54">
        <v>7109</v>
      </c>
      <c r="E15" s="55">
        <v>6978</v>
      </c>
      <c r="F15" s="55">
        <v>7483</v>
      </c>
      <c r="G15" s="55">
        <v>9881</v>
      </c>
      <c r="H15" s="55">
        <v>8155</v>
      </c>
      <c r="I15" s="55">
        <v>13775</v>
      </c>
      <c r="J15" s="9">
        <f t="shared" si="1"/>
        <v>53381</v>
      </c>
      <c r="K15" s="61">
        <f t="shared" si="2"/>
        <v>0.0104623126648058</v>
      </c>
      <c r="L15" s="63"/>
    </row>
    <row r="16" ht="18" customHeight="1" spans="1:12">
      <c r="A16" s="9" t="s">
        <v>83</v>
      </c>
      <c r="B16" s="10"/>
      <c r="C16" s="9" t="s">
        <v>84</v>
      </c>
      <c r="D16" s="54">
        <v>5035</v>
      </c>
      <c r="E16" s="55">
        <v>5665</v>
      </c>
      <c r="F16" s="55">
        <v>6475</v>
      </c>
      <c r="G16" s="55">
        <v>6150</v>
      </c>
      <c r="H16" s="55">
        <v>6122</v>
      </c>
      <c r="I16" s="55">
        <v>4381</v>
      </c>
      <c r="J16" s="9">
        <f t="shared" si="1"/>
        <v>33828</v>
      </c>
      <c r="K16" s="61">
        <f t="shared" si="2"/>
        <v>0.00663005775135441</v>
      </c>
      <c r="L16" s="63"/>
    </row>
    <row r="17" ht="18" customHeight="1" spans="1:12">
      <c r="A17" s="9" t="s">
        <v>85</v>
      </c>
      <c r="B17" s="10"/>
      <c r="C17" s="9" t="s">
        <v>86</v>
      </c>
      <c r="D17" s="54">
        <v>22364</v>
      </c>
      <c r="E17" s="55">
        <v>15880</v>
      </c>
      <c r="F17" s="55">
        <v>22992</v>
      </c>
      <c r="G17" s="55">
        <v>29139</v>
      </c>
      <c r="H17" s="55">
        <v>25245</v>
      </c>
      <c r="I17" s="55">
        <v>33167</v>
      </c>
      <c r="J17" s="9">
        <f t="shared" si="1"/>
        <v>148787</v>
      </c>
      <c r="K17" s="61">
        <f t="shared" si="2"/>
        <v>0.029161239288482</v>
      </c>
      <c r="L17" s="63"/>
    </row>
    <row r="18" ht="18" customHeight="1" spans="1:12">
      <c r="A18" s="9" t="s">
        <v>87</v>
      </c>
      <c r="B18" s="10"/>
      <c r="C18" s="9" t="s">
        <v>88</v>
      </c>
      <c r="D18" s="54">
        <v>2796</v>
      </c>
      <c r="E18" s="55">
        <v>3078</v>
      </c>
      <c r="F18" s="55">
        <v>2902</v>
      </c>
      <c r="G18" s="55">
        <v>901</v>
      </c>
      <c r="H18" s="55">
        <v>3130</v>
      </c>
      <c r="I18" s="55">
        <v>3633</v>
      </c>
      <c r="J18" s="9">
        <f t="shared" si="1"/>
        <v>16440</v>
      </c>
      <c r="K18" s="61">
        <f t="shared" si="2"/>
        <v>0.00322212810193528</v>
      </c>
      <c r="L18" s="63"/>
    </row>
    <row r="19" ht="18" customHeight="1" spans="1:12">
      <c r="A19" s="9" t="s">
        <v>89</v>
      </c>
      <c r="B19" s="10"/>
      <c r="C19" s="9" t="s">
        <v>90</v>
      </c>
      <c r="D19" s="54">
        <v>3714</v>
      </c>
      <c r="E19" s="55">
        <v>4539</v>
      </c>
      <c r="F19" s="55">
        <v>4355</v>
      </c>
      <c r="G19" s="55">
        <v>7076</v>
      </c>
      <c r="H19" s="55">
        <v>5302</v>
      </c>
      <c r="I19" s="55">
        <v>5553</v>
      </c>
      <c r="J19" s="9">
        <f t="shared" si="1"/>
        <v>30539</v>
      </c>
      <c r="K19" s="61">
        <f t="shared" si="2"/>
        <v>0.00598543613777381</v>
      </c>
      <c r="L19" s="63"/>
    </row>
    <row r="20" ht="18" customHeight="1" spans="1:12">
      <c r="A20" s="9" t="s">
        <v>91</v>
      </c>
      <c r="B20" s="10"/>
      <c r="C20" s="9" t="s">
        <v>92</v>
      </c>
      <c r="D20" s="54">
        <v>6025</v>
      </c>
      <c r="E20" s="55">
        <v>6601</v>
      </c>
      <c r="F20" s="55">
        <v>10846</v>
      </c>
      <c r="G20" s="55">
        <v>15588</v>
      </c>
      <c r="H20" s="55">
        <v>7512</v>
      </c>
      <c r="I20" s="55">
        <v>9596</v>
      </c>
      <c r="J20" s="9">
        <f t="shared" si="1"/>
        <v>56168</v>
      </c>
      <c r="K20" s="61">
        <f t="shared" si="2"/>
        <v>0.0110085456952251</v>
      </c>
      <c r="L20" s="63"/>
    </row>
    <row r="21" ht="18" customHeight="1" spans="1:12">
      <c r="A21" s="9" t="s">
        <v>93</v>
      </c>
      <c r="B21" s="10"/>
      <c r="C21" s="9" t="s">
        <v>94</v>
      </c>
      <c r="D21" s="54">
        <v>4100</v>
      </c>
      <c r="E21" s="55">
        <v>1996</v>
      </c>
      <c r="F21" s="55">
        <v>5169</v>
      </c>
      <c r="G21" s="55">
        <v>4050</v>
      </c>
      <c r="H21" s="55">
        <v>2788</v>
      </c>
      <c r="I21" s="55">
        <v>2702</v>
      </c>
      <c r="J21" s="9">
        <f t="shared" si="1"/>
        <v>20805</v>
      </c>
      <c r="K21" s="61">
        <f t="shared" si="2"/>
        <v>0.00407763839177393</v>
      </c>
      <c r="L21" s="63"/>
    </row>
    <row r="22" ht="18" customHeight="1" spans="1:12">
      <c r="A22" s="9" t="s">
        <v>95</v>
      </c>
      <c r="B22" s="10"/>
      <c r="C22" s="9" t="s">
        <v>96</v>
      </c>
      <c r="D22" s="54">
        <v>7304</v>
      </c>
      <c r="E22" s="55">
        <v>4796</v>
      </c>
      <c r="F22" s="55">
        <v>11805</v>
      </c>
      <c r="G22" s="55">
        <v>12909</v>
      </c>
      <c r="H22" s="55">
        <v>9519</v>
      </c>
      <c r="I22" s="55">
        <v>11576</v>
      </c>
      <c r="J22" s="9">
        <f t="shared" si="1"/>
        <v>57909</v>
      </c>
      <c r="K22" s="61">
        <f t="shared" si="2"/>
        <v>0.0113497698451928</v>
      </c>
      <c r="L22" s="63"/>
    </row>
    <row r="23" ht="18" customHeight="1" spans="1:12">
      <c r="A23" s="9" t="s">
        <v>97</v>
      </c>
      <c r="B23" s="10"/>
      <c r="C23" s="9" t="s">
        <v>98</v>
      </c>
      <c r="D23" s="54">
        <v>435657</v>
      </c>
      <c r="E23" s="55">
        <v>369556</v>
      </c>
      <c r="F23" s="55">
        <v>430238</v>
      </c>
      <c r="G23" s="55">
        <v>477517</v>
      </c>
      <c r="H23" s="55">
        <v>485351</v>
      </c>
      <c r="I23" s="55">
        <v>470121</v>
      </c>
      <c r="J23" s="9">
        <f t="shared" si="1"/>
        <v>2668440</v>
      </c>
      <c r="K23" s="61">
        <f t="shared" si="2"/>
        <v>0.522996077392224</v>
      </c>
      <c r="L23" s="63"/>
    </row>
    <row r="24" ht="18" customHeight="1" spans="1:12">
      <c r="A24" s="9" t="s">
        <v>99</v>
      </c>
      <c r="B24" s="10"/>
      <c r="C24" s="9" t="s">
        <v>100</v>
      </c>
      <c r="D24" s="54">
        <v>8473</v>
      </c>
      <c r="E24" s="55">
        <v>6165</v>
      </c>
      <c r="F24" s="55">
        <v>10429</v>
      </c>
      <c r="G24" s="55">
        <v>9785</v>
      </c>
      <c r="H24" s="55">
        <v>18373</v>
      </c>
      <c r="I24" s="55">
        <v>12334</v>
      </c>
      <c r="J24" s="9">
        <f t="shared" si="1"/>
        <v>65559</v>
      </c>
      <c r="K24" s="61">
        <f t="shared" si="2"/>
        <v>0.0128491177758379</v>
      </c>
      <c r="L24" s="63"/>
    </row>
    <row r="25" ht="18" customHeight="1" spans="1:12">
      <c r="A25" s="9" t="s">
        <v>101</v>
      </c>
      <c r="B25" s="10"/>
      <c r="C25" s="9" t="s">
        <v>102</v>
      </c>
      <c r="D25" s="54">
        <v>3864</v>
      </c>
      <c r="E25" s="55">
        <v>5281</v>
      </c>
      <c r="F25" s="55">
        <v>8732</v>
      </c>
      <c r="G25" s="55">
        <v>7960</v>
      </c>
      <c r="H25" s="55">
        <v>5945</v>
      </c>
      <c r="I25" s="55">
        <v>4430</v>
      </c>
      <c r="J25" s="9">
        <f t="shared" si="1"/>
        <v>36212</v>
      </c>
      <c r="K25" s="61">
        <f t="shared" si="2"/>
        <v>0.00709730552477374</v>
      </c>
      <c r="L25" s="63"/>
    </row>
    <row r="26" ht="18" customHeight="1" spans="1:12">
      <c r="A26" s="9" t="s">
        <v>103</v>
      </c>
      <c r="B26" s="10"/>
      <c r="C26" s="9" t="s">
        <v>104</v>
      </c>
      <c r="D26" s="54">
        <v>1718</v>
      </c>
      <c r="E26" s="55">
        <v>2179</v>
      </c>
      <c r="F26" s="55">
        <v>4577</v>
      </c>
      <c r="G26" s="55">
        <v>794</v>
      </c>
      <c r="H26" s="55">
        <v>6363</v>
      </c>
      <c r="I26" s="55">
        <v>3389</v>
      </c>
      <c r="J26" s="9">
        <f t="shared" si="1"/>
        <v>19020</v>
      </c>
      <c r="K26" s="61">
        <f t="shared" si="2"/>
        <v>0.00372779054129008</v>
      </c>
      <c r="L26" s="63"/>
    </row>
    <row r="27" ht="18" customHeight="1" spans="1:12">
      <c r="A27" s="9" t="s">
        <v>105</v>
      </c>
      <c r="B27" s="10"/>
      <c r="C27" s="9" t="s">
        <v>106</v>
      </c>
      <c r="D27" s="54">
        <v>855</v>
      </c>
      <c r="E27" s="55">
        <v>1479</v>
      </c>
      <c r="F27" s="55">
        <v>4368</v>
      </c>
      <c r="G27" s="55">
        <v>2476</v>
      </c>
      <c r="H27" s="55">
        <v>3272</v>
      </c>
      <c r="I27" s="55">
        <v>1176</v>
      </c>
      <c r="J27" s="9">
        <f t="shared" si="1"/>
        <v>13626</v>
      </c>
      <c r="K27" s="61">
        <f t="shared" si="2"/>
        <v>0.00267060325529015</v>
      </c>
      <c r="L27" s="64"/>
    </row>
    <row r="28" ht="18" customHeight="1" spans="1:12">
      <c r="A28" s="9" t="s">
        <v>107</v>
      </c>
      <c r="B28" s="10" t="s">
        <v>108</v>
      </c>
      <c r="C28" s="26"/>
      <c r="D28" s="54">
        <v>13600</v>
      </c>
      <c r="E28" s="55">
        <v>16424</v>
      </c>
      <c r="F28" s="55">
        <v>9276</v>
      </c>
      <c r="G28" s="55">
        <v>13946</v>
      </c>
      <c r="H28" s="55">
        <v>11007</v>
      </c>
      <c r="I28" s="55">
        <v>14891</v>
      </c>
      <c r="J28" s="9">
        <f t="shared" si="1"/>
        <v>79144</v>
      </c>
      <c r="K28" s="61">
        <f t="shared" si="2"/>
        <v>0.0155116853101925</v>
      </c>
      <c r="L28" s="9"/>
    </row>
    <row r="29" ht="18" customHeight="1" spans="1:12">
      <c r="A29" s="9" t="s">
        <v>109</v>
      </c>
      <c r="B29" s="10" t="s">
        <v>110</v>
      </c>
      <c r="C29" s="26"/>
      <c r="D29" s="54">
        <v>18532</v>
      </c>
      <c r="E29" s="55">
        <v>20708</v>
      </c>
      <c r="F29" s="55">
        <v>6534</v>
      </c>
      <c r="G29" s="55">
        <v>7097</v>
      </c>
      <c r="H29" s="55">
        <v>6187</v>
      </c>
      <c r="I29" s="55">
        <v>7744</v>
      </c>
      <c r="J29" s="9">
        <f t="shared" si="1"/>
        <v>66802</v>
      </c>
      <c r="K29" s="61">
        <f t="shared" ref="K29:K40" si="3">J29/5102218</f>
        <v>0.0130927373154185</v>
      </c>
      <c r="L29" s="9"/>
    </row>
    <row r="30" ht="18" customHeight="1" spans="1:12">
      <c r="A30" s="9" t="s">
        <v>111</v>
      </c>
      <c r="B30" s="10" t="s">
        <v>112</v>
      </c>
      <c r="C30" s="26"/>
      <c r="D30" s="54">
        <v>3934</v>
      </c>
      <c r="E30" s="55">
        <v>4673</v>
      </c>
      <c r="F30" s="55">
        <v>8484</v>
      </c>
      <c r="G30" s="55">
        <v>8716</v>
      </c>
      <c r="H30" s="55">
        <v>3791</v>
      </c>
      <c r="I30" s="55">
        <v>2407</v>
      </c>
      <c r="J30" s="9">
        <f t="shared" si="1"/>
        <v>32005</v>
      </c>
      <c r="K30" s="61">
        <f t="shared" si="3"/>
        <v>0.00627276215951572</v>
      </c>
      <c r="L30" s="9"/>
    </row>
    <row r="31" ht="18" customHeight="1" spans="1:12">
      <c r="A31" s="9" t="s">
        <v>113</v>
      </c>
      <c r="B31" s="10" t="s">
        <v>114</v>
      </c>
      <c r="C31" s="26"/>
      <c r="D31" s="54">
        <v>800</v>
      </c>
      <c r="E31" s="55">
        <v>267</v>
      </c>
      <c r="F31" s="55">
        <v>154</v>
      </c>
      <c r="G31" s="55">
        <v>62</v>
      </c>
      <c r="H31" s="55">
        <v>105</v>
      </c>
      <c r="I31" s="55">
        <v>308</v>
      </c>
      <c r="J31" s="9">
        <f t="shared" si="1"/>
        <v>1696</v>
      </c>
      <c r="K31" s="61">
        <f t="shared" si="3"/>
        <v>0.000332404456258043</v>
      </c>
      <c r="L31" s="9"/>
    </row>
    <row r="32" ht="18" customHeight="1" spans="1:12">
      <c r="A32" s="9" t="s">
        <v>115</v>
      </c>
      <c r="B32" s="10" t="s">
        <v>116</v>
      </c>
      <c r="C32" s="26"/>
      <c r="D32" s="54">
        <v>7110</v>
      </c>
      <c r="E32" s="55">
        <v>7529</v>
      </c>
      <c r="F32" s="55">
        <v>312</v>
      </c>
      <c r="G32" s="55">
        <v>185</v>
      </c>
      <c r="H32" s="55">
        <v>176</v>
      </c>
      <c r="I32" s="55">
        <v>0</v>
      </c>
      <c r="J32" s="9">
        <f t="shared" si="1"/>
        <v>15312</v>
      </c>
      <c r="K32" s="61">
        <f t="shared" si="3"/>
        <v>0.00300104777961271</v>
      </c>
      <c r="L32" s="9"/>
    </row>
    <row r="33" ht="18" customHeight="1" spans="1:12">
      <c r="A33" s="9" t="s">
        <v>117</v>
      </c>
      <c r="B33" s="10" t="s">
        <v>118</v>
      </c>
      <c r="C33" s="26"/>
      <c r="D33" s="54">
        <v>0</v>
      </c>
      <c r="E33" s="55">
        <v>0</v>
      </c>
      <c r="F33" s="55">
        <v>0</v>
      </c>
      <c r="G33" s="55">
        <v>52</v>
      </c>
      <c r="H33" s="55">
        <v>396</v>
      </c>
      <c r="I33" s="55">
        <v>0</v>
      </c>
      <c r="J33" s="9">
        <f t="shared" si="1"/>
        <v>448</v>
      </c>
      <c r="K33" s="61">
        <f t="shared" si="3"/>
        <v>8.78049507096718e-5</v>
      </c>
      <c r="L33" s="9"/>
    </row>
    <row r="34" ht="18" customHeight="1" spans="1:12">
      <c r="A34" s="9" t="s">
        <v>119</v>
      </c>
      <c r="B34" s="10" t="s">
        <v>120</v>
      </c>
      <c r="C34" s="26"/>
      <c r="D34" s="54">
        <v>1996</v>
      </c>
      <c r="E34" s="55">
        <v>1999</v>
      </c>
      <c r="F34" s="55">
        <v>301</v>
      </c>
      <c r="G34" s="55">
        <v>237</v>
      </c>
      <c r="H34" s="55">
        <v>291</v>
      </c>
      <c r="I34" s="55">
        <v>2396</v>
      </c>
      <c r="J34" s="9">
        <f t="shared" si="1"/>
        <v>7220</v>
      </c>
      <c r="K34" s="61">
        <f t="shared" si="3"/>
        <v>0.00141507085741926</v>
      </c>
      <c r="L34" s="9"/>
    </row>
    <row r="35" ht="18" customHeight="1" spans="1:12">
      <c r="A35" s="9" t="s">
        <v>121</v>
      </c>
      <c r="B35" s="10" t="s">
        <v>122</v>
      </c>
      <c r="C35" s="26"/>
      <c r="D35" s="54">
        <v>14041</v>
      </c>
      <c r="E35" s="55">
        <v>13091</v>
      </c>
      <c r="F35" s="55">
        <v>2630</v>
      </c>
      <c r="G35" s="55">
        <v>808</v>
      </c>
      <c r="H35" s="55">
        <v>862</v>
      </c>
      <c r="I35" s="55">
        <v>1570</v>
      </c>
      <c r="J35" s="9">
        <f t="shared" si="1"/>
        <v>33002</v>
      </c>
      <c r="K35" s="61">
        <f t="shared" si="3"/>
        <v>0.00646816737348345</v>
      </c>
      <c r="L35" s="9"/>
    </row>
    <row r="36" ht="18" customHeight="1" spans="1:12">
      <c r="A36" s="9" t="s">
        <v>123</v>
      </c>
      <c r="B36" s="10" t="s">
        <v>124</v>
      </c>
      <c r="C36" s="26"/>
      <c r="D36" s="54">
        <v>449</v>
      </c>
      <c r="E36" s="55">
        <v>1008</v>
      </c>
      <c r="F36" s="55">
        <v>1321</v>
      </c>
      <c r="G36" s="55">
        <v>3378</v>
      </c>
      <c r="H36" s="55">
        <v>1477</v>
      </c>
      <c r="I36" s="55">
        <v>634</v>
      </c>
      <c r="J36" s="9">
        <f t="shared" si="1"/>
        <v>8267</v>
      </c>
      <c r="K36" s="61">
        <f t="shared" si="3"/>
        <v>0.00162027573106441</v>
      </c>
      <c r="L36" s="9"/>
    </row>
    <row r="37" ht="18" customHeight="1" spans="1:12">
      <c r="A37" s="9" t="s">
        <v>125</v>
      </c>
      <c r="B37" s="10" t="s">
        <v>126</v>
      </c>
      <c r="C37" s="26"/>
      <c r="D37" s="54">
        <v>1131</v>
      </c>
      <c r="E37" s="55">
        <v>2031</v>
      </c>
      <c r="F37" s="55">
        <v>1571</v>
      </c>
      <c r="G37" s="55">
        <v>3476</v>
      </c>
      <c r="H37" s="55">
        <v>1582</v>
      </c>
      <c r="I37" s="55">
        <v>1389</v>
      </c>
      <c r="J37" s="9">
        <f t="shared" si="1"/>
        <v>11180</v>
      </c>
      <c r="K37" s="61">
        <f t="shared" si="3"/>
        <v>0.00219120390387083</v>
      </c>
      <c r="L37" s="9"/>
    </row>
    <row r="38" ht="18" customHeight="1" spans="1:12">
      <c r="A38" s="9" t="s">
        <v>127</v>
      </c>
      <c r="B38" s="10" t="s">
        <v>128</v>
      </c>
      <c r="C38" s="26"/>
      <c r="D38" s="54">
        <v>0</v>
      </c>
      <c r="E38" s="55">
        <v>0</v>
      </c>
      <c r="F38" s="55">
        <v>0</v>
      </c>
      <c r="G38" s="55">
        <v>0</v>
      </c>
      <c r="H38" s="55">
        <v>53</v>
      </c>
      <c r="I38" s="55">
        <v>0</v>
      </c>
      <c r="J38" s="9">
        <f t="shared" si="1"/>
        <v>53</v>
      </c>
      <c r="K38" s="61">
        <f t="shared" si="3"/>
        <v>1.03876392580638e-5</v>
      </c>
      <c r="L38" s="9"/>
    </row>
    <row r="39" ht="18" customHeight="1" spans="1:12">
      <c r="A39" s="56" t="s">
        <v>129</v>
      </c>
      <c r="B39" s="57" t="s">
        <v>130</v>
      </c>
      <c r="C39" s="58"/>
      <c r="D39" s="54">
        <v>1807</v>
      </c>
      <c r="E39" s="55">
        <v>498</v>
      </c>
      <c r="F39" s="55">
        <v>510</v>
      </c>
      <c r="G39" s="55">
        <v>2057</v>
      </c>
      <c r="H39" s="55">
        <v>1319</v>
      </c>
      <c r="I39" s="55">
        <v>414</v>
      </c>
      <c r="J39" s="9">
        <f t="shared" si="1"/>
        <v>6605</v>
      </c>
      <c r="K39" s="61">
        <f t="shared" si="3"/>
        <v>0.00129453504338701</v>
      </c>
      <c r="L39" s="26"/>
    </row>
    <row r="40" ht="18" customHeight="1" spans="1:12">
      <c r="A40" s="8" t="s">
        <v>131</v>
      </c>
      <c r="B40" s="9"/>
      <c r="C40" s="9"/>
      <c r="D40" s="59">
        <v>789417</v>
      </c>
      <c r="E40" s="59">
        <v>705310</v>
      </c>
      <c r="F40" s="59">
        <v>860487</v>
      </c>
      <c r="G40" s="59">
        <v>962869</v>
      </c>
      <c r="H40" s="59">
        <v>907142</v>
      </c>
      <c r="I40" s="55">
        <v>876993</v>
      </c>
      <c r="J40" s="9">
        <f t="shared" si="1"/>
        <v>5102218</v>
      </c>
      <c r="K40" s="61">
        <f t="shared" si="3"/>
        <v>1</v>
      </c>
      <c r="L40" s="26"/>
    </row>
  </sheetData>
  <mergeCells count="10">
    <mergeCell ref="A2:L2"/>
    <mergeCell ref="A3:L3"/>
    <mergeCell ref="D4:J4"/>
    <mergeCell ref="A40:C40"/>
    <mergeCell ref="A4:A5"/>
    <mergeCell ref="B4:B5"/>
    <mergeCell ref="C4:C5"/>
    <mergeCell ref="K4:K5"/>
    <mergeCell ref="L4:L5"/>
    <mergeCell ref="L7:L27"/>
  </mergeCells>
  <printOptions horizontalCentered="1"/>
  <pageMargins left="0.748031496062992" right="0.748031496062992" top="0.590551181102362" bottom="0.590551181102362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K7" sqref="K7"/>
    </sheetView>
  </sheetViews>
  <sheetFormatPr defaultColWidth="9" defaultRowHeight="13.5"/>
  <cols>
    <col min="1" max="1" width="5.625" customWidth="1"/>
    <col min="2" max="2" width="9.875" customWidth="1"/>
    <col min="3" max="3" width="35.375" style="1" customWidth="1"/>
    <col min="4" max="4" width="9.625" style="1" customWidth="1"/>
    <col min="5" max="6" width="9.625" customWidth="1"/>
    <col min="7" max="7" width="9.625" style="1" customWidth="1"/>
    <col min="8" max="8" width="9.625" customWidth="1"/>
    <col min="9" max="9" width="9.625" style="1" customWidth="1"/>
    <col min="10" max="11" width="9.625" customWidth="1"/>
    <col min="13" max="13" width="18.375" customWidth="1"/>
  </cols>
  <sheetData>
    <row r="1" spans="1:1">
      <c r="A1" t="s">
        <v>132</v>
      </c>
    </row>
    <row r="2" ht="22.5" spans="1:11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11">
      <c r="A3" s="3" t="s">
        <v>2</v>
      </c>
      <c r="B3" s="1"/>
      <c r="E3" s="1"/>
      <c r="F3" s="1"/>
      <c r="H3" s="1"/>
      <c r="J3" s="1"/>
      <c r="K3" s="1"/>
    </row>
    <row r="4" ht="20.1" customHeight="1" spans="1:12">
      <c r="A4" s="4" t="s">
        <v>3</v>
      </c>
      <c r="B4" s="4" t="s">
        <v>4</v>
      </c>
      <c r="C4" s="4" t="s">
        <v>5</v>
      </c>
      <c r="D4" s="5" t="s">
        <v>7</v>
      </c>
      <c r="E4" s="6"/>
      <c r="F4" s="6"/>
      <c r="G4" s="6"/>
      <c r="H4" s="6"/>
      <c r="I4" s="6"/>
      <c r="J4" s="32"/>
      <c r="K4" s="10" t="s">
        <v>134</v>
      </c>
      <c r="L4" s="33"/>
    </row>
    <row r="5" ht="20.1" customHeight="1" spans="1:14">
      <c r="A5" s="7"/>
      <c r="B5" s="7"/>
      <c r="C5" s="7"/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10"/>
      <c r="L5" s="33"/>
      <c r="M5" s="33"/>
      <c r="N5" s="33"/>
    </row>
    <row r="6" ht="33" customHeight="1" spans="1:14">
      <c r="A6" s="9" t="s">
        <v>135</v>
      </c>
      <c r="B6" s="10" t="s">
        <v>136</v>
      </c>
      <c r="C6" s="9"/>
      <c r="D6" s="11">
        <v>30</v>
      </c>
      <c r="E6" s="11">
        <v>31</v>
      </c>
      <c r="F6" s="11">
        <v>32</v>
      </c>
      <c r="G6" s="11">
        <v>32</v>
      </c>
      <c r="H6" s="11">
        <v>33</v>
      </c>
      <c r="I6" s="11">
        <v>33</v>
      </c>
      <c r="J6" s="9" t="s">
        <v>18</v>
      </c>
      <c r="K6" s="9" t="s">
        <v>18</v>
      </c>
      <c r="L6" s="34"/>
      <c r="M6" s="35"/>
      <c r="N6" s="34"/>
    </row>
    <row r="7" ht="24" customHeight="1" spans="1:14">
      <c r="A7" s="9" t="s">
        <v>137</v>
      </c>
      <c r="B7" s="10" t="s">
        <v>138</v>
      </c>
      <c r="C7" s="9" t="s">
        <v>139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9" t="s">
        <v>18</v>
      </c>
      <c r="K7" s="9" t="s">
        <v>18</v>
      </c>
      <c r="L7" s="34"/>
      <c r="M7" s="35"/>
      <c r="N7" s="34"/>
    </row>
    <row r="8" ht="24" customHeight="1" spans="1:14">
      <c r="A8" s="9" t="s">
        <v>140</v>
      </c>
      <c r="B8" s="10"/>
      <c r="C8" s="9" t="s">
        <v>141</v>
      </c>
      <c r="D8" s="11">
        <v>4</v>
      </c>
      <c r="E8" s="11">
        <v>4</v>
      </c>
      <c r="F8" s="11">
        <v>4</v>
      </c>
      <c r="G8" s="11">
        <v>4</v>
      </c>
      <c r="H8" s="11">
        <v>4</v>
      </c>
      <c r="I8" s="11">
        <v>4</v>
      </c>
      <c r="J8" s="9" t="s">
        <v>18</v>
      </c>
      <c r="K8" s="9" t="s">
        <v>18</v>
      </c>
      <c r="L8" s="34"/>
      <c r="M8" s="35"/>
      <c r="N8" s="34"/>
    </row>
    <row r="9" ht="24" customHeight="1" spans="1:14">
      <c r="A9" s="9" t="s">
        <v>142</v>
      </c>
      <c r="B9" s="10"/>
      <c r="C9" s="9" t="s">
        <v>143</v>
      </c>
      <c r="D9" s="11">
        <v>7</v>
      </c>
      <c r="E9" s="11">
        <v>7</v>
      </c>
      <c r="F9" s="11">
        <v>7</v>
      </c>
      <c r="G9" s="11">
        <v>7</v>
      </c>
      <c r="H9" s="11">
        <v>7</v>
      </c>
      <c r="I9" s="11">
        <v>7</v>
      </c>
      <c r="J9" s="9" t="s">
        <v>18</v>
      </c>
      <c r="K9" s="9" t="s">
        <v>18</v>
      </c>
      <c r="L9" s="34"/>
      <c r="M9" s="35"/>
      <c r="N9" s="34"/>
    </row>
    <row r="10" ht="24" customHeight="1" spans="1:14">
      <c r="A10" s="9" t="s">
        <v>144</v>
      </c>
      <c r="B10" s="10"/>
      <c r="C10" s="9" t="s">
        <v>145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9" t="s">
        <v>18</v>
      </c>
      <c r="K10" s="9" t="s">
        <v>18</v>
      </c>
      <c r="L10" s="36"/>
      <c r="M10" s="35"/>
      <c r="N10" s="36"/>
    </row>
    <row r="11" ht="24" customHeight="1" spans="1:14">
      <c r="A11" s="9" t="s">
        <v>146</v>
      </c>
      <c r="B11" s="10"/>
      <c r="C11" s="9" t="s">
        <v>147</v>
      </c>
      <c r="D11" s="9">
        <v>7</v>
      </c>
      <c r="E11" s="9">
        <v>7</v>
      </c>
      <c r="F11" s="9">
        <v>8</v>
      </c>
      <c r="G11" s="9">
        <v>8</v>
      </c>
      <c r="H11" s="9">
        <v>8</v>
      </c>
      <c r="I11" s="9">
        <v>8</v>
      </c>
      <c r="J11" s="9" t="s">
        <v>18</v>
      </c>
      <c r="K11" s="9" t="s">
        <v>18</v>
      </c>
      <c r="L11" s="37"/>
      <c r="M11" s="35"/>
      <c r="N11" s="35"/>
    </row>
    <row r="12" ht="24" customHeight="1" spans="1:14">
      <c r="A12" s="9" t="s">
        <v>148</v>
      </c>
      <c r="B12" s="13"/>
      <c r="C12" s="9" t="s">
        <v>149</v>
      </c>
      <c r="D12" s="9">
        <v>11</v>
      </c>
      <c r="E12" s="9">
        <v>12</v>
      </c>
      <c r="F12" s="9">
        <v>12</v>
      </c>
      <c r="G12" s="9">
        <v>12</v>
      </c>
      <c r="H12" s="9">
        <v>13</v>
      </c>
      <c r="I12" s="9">
        <v>13</v>
      </c>
      <c r="J12" s="9" t="s">
        <v>18</v>
      </c>
      <c r="K12" s="9" t="s">
        <v>18</v>
      </c>
      <c r="L12" s="38"/>
      <c r="M12" s="35"/>
      <c r="N12" s="35"/>
    </row>
    <row r="13" ht="33" customHeight="1" spans="1:14">
      <c r="A13" s="9" t="s">
        <v>150</v>
      </c>
      <c r="B13" s="13" t="s">
        <v>151</v>
      </c>
      <c r="C13" s="9"/>
      <c r="D13" s="14">
        <f>SUM(D14:D44)</f>
        <v>124779</v>
      </c>
      <c r="E13" s="14">
        <v>41836</v>
      </c>
      <c r="F13" s="14">
        <v>47168</v>
      </c>
      <c r="G13" s="14">
        <f>SUM(G14:G45)</f>
        <v>55537</v>
      </c>
      <c r="H13" s="14">
        <v>53198</v>
      </c>
      <c r="I13" s="9">
        <v>47183</v>
      </c>
      <c r="J13" s="9">
        <f>SUM(D13:I13)</f>
        <v>369701</v>
      </c>
      <c r="K13" s="39">
        <f>AVERAGE(J13/181)</f>
        <v>2042.54696132597</v>
      </c>
      <c r="L13" s="38"/>
      <c r="M13" s="35"/>
      <c r="N13" s="40"/>
    </row>
    <row r="14" ht="24" customHeight="1" spans="1:14">
      <c r="A14" s="9" t="s">
        <v>152</v>
      </c>
      <c r="B14" s="13"/>
      <c r="C14" s="15" t="s">
        <v>153</v>
      </c>
      <c r="D14" s="16">
        <v>30439</v>
      </c>
      <c r="E14" s="17">
        <v>7375</v>
      </c>
      <c r="F14" s="17">
        <v>7441</v>
      </c>
      <c r="G14" s="17">
        <v>9152</v>
      </c>
      <c r="H14" s="17">
        <v>7449</v>
      </c>
      <c r="I14" s="9">
        <v>6217</v>
      </c>
      <c r="J14" s="9">
        <f t="shared" ref="J14:J46" si="0">SUM(D14:I14)</f>
        <v>68073</v>
      </c>
      <c r="K14" s="39">
        <f t="shared" ref="K14:K46" si="1">AVERAGE(J14/181)</f>
        <v>376.093922651934</v>
      </c>
      <c r="L14" s="38"/>
      <c r="M14" s="41"/>
      <c r="N14" s="42"/>
    </row>
    <row r="15" ht="24" customHeight="1" spans="1:14">
      <c r="A15" s="9" t="s">
        <v>154</v>
      </c>
      <c r="B15" s="13"/>
      <c r="C15" s="15" t="s">
        <v>155</v>
      </c>
      <c r="D15" s="18">
        <v>22943</v>
      </c>
      <c r="E15" s="18">
        <v>3778</v>
      </c>
      <c r="F15" s="18">
        <v>5088</v>
      </c>
      <c r="G15" s="19">
        <v>7053</v>
      </c>
      <c r="H15" s="20">
        <v>6916</v>
      </c>
      <c r="I15" s="9">
        <v>5921</v>
      </c>
      <c r="J15" s="9">
        <f t="shared" si="0"/>
        <v>51699</v>
      </c>
      <c r="K15" s="39">
        <f t="shared" si="1"/>
        <v>285.629834254144</v>
      </c>
      <c r="L15" s="38"/>
      <c r="M15" s="41"/>
      <c r="N15" s="43"/>
    </row>
    <row r="16" ht="24" customHeight="1" spans="1:14">
      <c r="A16" s="9" t="s">
        <v>156</v>
      </c>
      <c r="B16" s="13"/>
      <c r="C16" s="15" t="s">
        <v>157</v>
      </c>
      <c r="D16" s="18">
        <v>7084</v>
      </c>
      <c r="E16" s="21">
        <v>1046</v>
      </c>
      <c r="F16" s="22">
        <v>1424</v>
      </c>
      <c r="G16" s="22">
        <v>1941</v>
      </c>
      <c r="H16" s="22">
        <v>1622</v>
      </c>
      <c r="I16" s="9">
        <v>1272</v>
      </c>
      <c r="J16" s="9">
        <f t="shared" si="0"/>
        <v>14389</v>
      </c>
      <c r="K16" s="39">
        <f t="shared" si="1"/>
        <v>79.4972375690608</v>
      </c>
      <c r="L16" s="38"/>
      <c r="M16" s="41"/>
      <c r="N16" s="44"/>
    </row>
    <row r="17" ht="24" customHeight="1" spans="1:14">
      <c r="A17" s="9" t="s">
        <v>158</v>
      </c>
      <c r="B17" s="13"/>
      <c r="C17" s="15" t="s">
        <v>159</v>
      </c>
      <c r="D17" s="18">
        <v>798</v>
      </c>
      <c r="E17" s="18">
        <v>101</v>
      </c>
      <c r="F17" s="18">
        <v>204</v>
      </c>
      <c r="G17" s="18">
        <v>241</v>
      </c>
      <c r="H17" s="18">
        <v>196</v>
      </c>
      <c r="I17" s="9">
        <v>121</v>
      </c>
      <c r="J17" s="9">
        <f t="shared" si="0"/>
        <v>1661</v>
      </c>
      <c r="K17" s="39">
        <f t="shared" si="1"/>
        <v>9.1767955801105</v>
      </c>
      <c r="L17" s="38"/>
      <c r="M17" s="41"/>
      <c r="N17" s="44"/>
    </row>
    <row r="18" ht="24" customHeight="1" spans="1:14">
      <c r="A18" s="9" t="s">
        <v>160</v>
      </c>
      <c r="B18" s="13"/>
      <c r="C18" s="15" t="s">
        <v>161</v>
      </c>
      <c r="D18" s="18">
        <v>539</v>
      </c>
      <c r="E18" s="18">
        <v>5</v>
      </c>
      <c r="F18" s="18">
        <v>30</v>
      </c>
      <c r="G18" s="18">
        <v>39</v>
      </c>
      <c r="H18" s="18">
        <v>56</v>
      </c>
      <c r="I18" s="9">
        <v>43</v>
      </c>
      <c r="J18" s="9">
        <f t="shared" si="0"/>
        <v>712</v>
      </c>
      <c r="K18" s="39">
        <f t="shared" si="1"/>
        <v>3.93370165745856</v>
      </c>
      <c r="L18" s="38"/>
      <c r="M18" s="41"/>
      <c r="N18" s="44"/>
    </row>
    <row r="19" ht="24" customHeight="1" spans="1:14">
      <c r="A19" s="9" t="s">
        <v>162</v>
      </c>
      <c r="B19" s="13"/>
      <c r="C19" s="15" t="s">
        <v>163</v>
      </c>
      <c r="D19" s="18">
        <v>8378</v>
      </c>
      <c r="E19" s="18">
        <v>650</v>
      </c>
      <c r="F19" s="18">
        <v>989</v>
      </c>
      <c r="G19" s="18">
        <v>1297</v>
      </c>
      <c r="H19" s="18">
        <v>1184</v>
      </c>
      <c r="I19" s="9">
        <v>933</v>
      </c>
      <c r="J19" s="9">
        <f t="shared" si="0"/>
        <v>13431</v>
      </c>
      <c r="K19" s="39">
        <f t="shared" si="1"/>
        <v>74.2044198895028</v>
      </c>
      <c r="L19" s="38"/>
      <c r="M19" s="41"/>
      <c r="N19" s="44"/>
    </row>
    <row r="20" ht="24" customHeight="1" spans="1:14">
      <c r="A20" s="9" t="s">
        <v>164</v>
      </c>
      <c r="B20" s="13"/>
      <c r="C20" s="15" t="s">
        <v>165</v>
      </c>
      <c r="D20" s="18">
        <v>4682</v>
      </c>
      <c r="E20" s="18">
        <v>648</v>
      </c>
      <c r="F20" s="18">
        <v>793</v>
      </c>
      <c r="G20" s="18">
        <v>1206</v>
      </c>
      <c r="H20" s="18">
        <v>1111</v>
      </c>
      <c r="I20" s="9">
        <v>773</v>
      </c>
      <c r="J20" s="9">
        <f t="shared" si="0"/>
        <v>9213</v>
      </c>
      <c r="K20" s="39">
        <f t="shared" si="1"/>
        <v>50.9005524861878</v>
      </c>
      <c r="L20" s="38"/>
      <c r="M20" s="41"/>
      <c r="N20" s="44"/>
    </row>
    <row r="21" ht="24" customHeight="1" spans="1:14">
      <c r="A21" s="9" t="s">
        <v>166</v>
      </c>
      <c r="B21" s="13"/>
      <c r="C21" s="15" t="s">
        <v>167</v>
      </c>
      <c r="D21" s="18">
        <v>7810</v>
      </c>
      <c r="E21" s="18">
        <v>934</v>
      </c>
      <c r="F21" s="18">
        <v>1444</v>
      </c>
      <c r="G21" s="18">
        <v>1984</v>
      </c>
      <c r="H21" s="18">
        <v>2243</v>
      </c>
      <c r="I21" s="9">
        <v>1752</v>
      </c>
      <c r="J21" s="9">
        <f t="shared" si="0"/>
        <v>16167</v>
      </c>
      <c r="K21" s="39">
        <f t="shared" si="1"/>
        <v>89.3204419889503</v>
      </c>
      <c r="L21" s="38"/>
      <c r="M21" s="41"/>
      <c r="N21" s="44"/>
    </row>
    <row r="22" ht="24" customHeight="1" spans="1:14">
      <c r="A22" s="9" t="s">
        <v>168</v>
      </c>
      <c r="B22" s="13"/>
      <c r="C22" s="15" t="s">
        <v>169</v>
      </c>
      <c r="D22" s="18">
        <v>2134</v>
      </c>
      <c r="E22" s="18">
        <v>123</v>
      </c>
      <c r="F22" s="18">
        <v>344</v>
      </c>
      <c r="G22" s="18">
        <v>408</v>
      </c>
      <c r="H22" s="18">
        <v>309</v>
      </c>
      <c r="I22" s="9">
        <v>225</v>
      </c>
      <c r="J22" s="9">
        <f t="shared" si="0"/>
        <v>3543</v>
      </c>
      <c r="K22" s="39">
        <f t="shared" si="1"/>
        <v>19.5745856353591</v>
      </c>
      <c r="L22" s="38"/>
      <c r="M22" s="41"/>
      <c r="N22" s="44"/>
    </row>
    <row r="23" ht="24" customHeight="1" spans="1:14">
      <c r="A23" s="9" t="s">
        <v>170</v>
      </c>
      <c r="B23" s="13"/>
      <c r="C23" s="15" t="s">
        <v>171</v>
      </c>
      <c r="D23" s="18">
        <v>1699</v>
      </c>
      <c r="E23" s="18">
        <v>168</v>
      </c>
      <c r="F23" s="18">
        <v>260</v>
      </c>
      <c r="G23" s="18">
        <v>479</v>
      </c>
      <c r="H23" s="18">
        <v>450</v>
      </c>
      <c r="I23" s="9">
        <v>356</v>
      </c>
      <c r="J23" s="9">
        <f t="shared" si="0"/>
        <v>3412</v>
      </c>
      <c r="K23" s="39">
        <f t="shared" si="1"/>
        <v>18.8508287292818</v>
      </c>
      <c r="L23" s="38"/>
      <c r="M23" s="41"/>
      <c r="N23" s="44"/>
    </row>
    <row r="24" ht="24" customHeight="1" spans="1:14">
      <c r="A24" s="9" t="s">
        <v>172</v>
      </c>
      <c r="B24" s="13"/>
      <c r="C24" s="15" t="s">
        <v>173</v>
      </c>
      <c r="D24" s="18">
        <v>2409</v>
      </c>
      <c r="E24" s="18">
        <v>162</v>
      </c>
      <c r="F24" s="18">
        <v>384</v>
      </c>
      <c r="G24" s="18">
        <v>542</v>
      </c>
      <c r="H24" s="18">
        <v>560</v>
      </c>
      <c r="I24" s="9">
        <v>444</v>
      </c>
      <c r="J24" s="9">
        <f t="shared" si="0"/>
        <v>4501</v>
      </c>
      <c r="K24" s="39">
        <f t="shared" si="1"/>
        <v>24.8674033149171</v>
      </c>
      <c r="L24" s="38"/>
      <c r="M24" s="41"/>
      <c r="N24" s="44"/>
    </row>
    <row r="25" ht="24" customHeight="1" spans="1:14">
      <c r="A25" s="9" t="s">
        <v>174</v>
      </c>
      <c r="B25" s="13"/>
      <c r="C25" s="15" t="s">
        <v>175</v>
      </c>
      <c r="D25" s="18">
        <v>568</v>
      </c>
      <c r="E25" s="18">
        <v>198</v>
      </c>
      <c r="F25" s="18">
        <v>266</v>
      </c>
      <c r="G25" s="18">
        <v>305</v>
      </c>
      <c r="H25" s="18">
        <v>237</v>
      </c>
      <c r="I25" s="9">
        <v>150</v>
      </c>
      <c r="J25" s="9">
        <f t="shared" si="0"/>
        <v>1724</v>
      </c>
      <c r="K25" s="39">
        <f t="shared" si="1"/>
        <v>9.52486187845304</v>
      </c>
      <c r="L25" s="38"/>
      <c r="M25" s="41"/>
      <c r="N25" s="44"/>
    </row>
    <row r="26" ht="24" customHeight="1" spans="1:14">
      <c r="A26" s="9" t="s">
        <v>176</v>
      </c>
      <c r="B26" s="13"/>
      <c r="C26" s="23" t="s">
        <v>177</v>
      </c>
      <c r="D26" s="18">
        <v>19230</v>
      </c>
      <c r="E26" s="18">
        <v>14516</v>
      </c>
      <c r="F26" s="18">
        <v>15297</v>
      </c>
      <c r="G26" s="18">
        <v>15781</v>
      </c>
      <c r="H26" s="18">
        <v>16563</v>
      </c>
      <c r="I26" s="9">
        <v>15609</v>
      </c>
      <c r="J26" s="9">
        <f t="shared" si="0"/>
        <v>96996</v>
      </c>
      <c r="K26" s="39">
        <f t="shared" si="1"/>
        <v>535.889502762431</v>
      </c>
      <c r="L26" s="38"/>
      <c r="M26" s="45"/>
      <c r="N26" s="44"/>
    </row>
    <row r="27" ht="24" customHeight="1" spans="1:14">
      <c r="A27" s="9" t="s">
        <v>178</v>
      </c>
      <c r="B27" s="13"/>
      <c r="C27" s="24" t="s">
        <v>179</v>
      </c>
      <c r="D27" s="18">
        <v>5521</v>
      </c>
      <c r="E27" s="18">
        <v>3656</v>
      </c>
      <c r="F27" s="18">
        <v>4657</v>
      </c>
      <c r="G27" s="18">
        <v>4943</v>
      </c>
      <c r="H27" s="18">
        <v>2799</v>
      </c>
      <c r="I27" s="9">
        <v>2771</v>
      </c>
      <c r="J27" s="9">
        <f t="shared" si="0"/>
        <v>24347</v>
      </c>
      <c r="K27" s="39">
        <f t="shared" si="1"/>
        <v>134.513812154696</v>
      </c>
      <c r="L27" s="38"/>
      <c r="M27" s="46"/>
      <c r="N27" s="44"/>
    </row>
    <row r="28" ht="24" customHeight="1" spans="1:14">
      <c r="A28" s="9" t="s">
        <v>180</v>
      </c>
      <c r="B28" s="13"/>
      <c r="C28" s="24" t="s">
        <v>181</v>
      </c>
      <c r="D28" s="18">
        <v>17</v>
      </c>
      <c r="E28" s="18">
        <v>12</v>
      </c>
      <c r="F28" s="18">
        <v>7</v>
      </c>
      <c r="G28" s="18">
        <v>12</v>
      </c>
      <c r="H28" s="18">
        <v>5056</v>
      </c>
      <c r="I28" s="9">
        <v>4778</v>
      </c>
      <c r="J28" s="9">
        <f t="shared" si="0"/>
        <v>9882</v>
      </c>
      <c r="K28" s="39">
        <f t="shared" si="1"/>
        <v>54.5966850828729</v>
      </c>
      <c r="L28" s="38"/>
      <c r="M28" s="46"/>
      <c r="N28" s="44"/>
    </row>
    <row r="29" ht="24" customHeight="1" spans="1:14">
      <c r="A29" s="9" t="s">
        <v>182</v>
      </c>
      <c r="B29" s="13"/>
      <c r="C29" s="25" t="s">
        <v>183</v>
      </c>
      <c r="D29" s="18">
        <v>2811</v>
      </c>
      <c r="E29" s="18">
        <v>2581</v>
      </c>
      <c r="F29" s="18">
        <v>2762</v>
      </c>
      <c r="G29" s="18">
        <v>3584</v>
      </c>
      <c r="H29" s="18">
        <v>12</v>
      </c>
      <c r="I29" s="9">
        <v>8</v>
      </c>
      <c r="J29" s="9">
        <f t="shared" si="0"/>
        <v>11758</v>
      </c>
      <c r="K29" s="39">
        <f t="shared" si="1"/>
        <v>64.9613259668508</v>
      </c>
      <c r="L29" s="38"/>
      <c r="M29" s="47"/>
      <c r="N29" s="44"/>
    </row>
    <row r="30" ht="24" customHeight="1" spans="1:14">
      <c r="A30" s="9" t="s">
        <v>184</v>
      </c>
      <c r="B30" s="13"/>
      <c r="C30" s="25" t="s">
        <v>185</v>
      </c>
      <c r="D30" s="18">
        <v>6</v>
      </c>
      <c r="E30" s="18">
        <v>15</v>
      </c>
      <c r="F30" s="18">
        <v>0</v>
      </c>
      <c r="G30" s="18">
        <v>3</v>
      </c>
      <c r="H30" s="18">
        <v>2774</v>
      </c>
      <c r="I30" s="9">
        <v>2755</v>
      </c>
      <c r="J30" s="9">
        <f t="shared" si="0"/>
        <v>5553</v>
      </c>
      <c r="K30" s="39">
        <f t="shared" si="1"/>
        <v>30.6795580110497</v>
      </c>
      <c r="L30" s="33"/>
      <c r="M30" s="47"/>
      <c r="N30" s="44"/>
    </row>
    <row r="31" ht="24" customHeight="1" spans="1:14">
      <c r="A31" s="9" t="s">
        <v>186</v>
      </c>
      <c r="B31" s="26"/>
      <c r="C31" s="25" t="s">
        <v>187</v>
      </c>
      <c r="D31" s="18">
        <v>429</v>
      </c>
      <c r="E31" s="18">
        <v>10</v>
      </c>
      <c r="F31" s="18">
        <v>0</v>
      </c>
      <c r="G31" s="18">
        <v>0</v>
      </c>
      <c r="H31" s="18">
        <v>5</v>
      </c>
      <c r="I31" s="9">
        <v>6</v>
      </c>
      <c r="J31" s="9">
        <f t="shared" si="0"/>
        <v>450</v>
      </c>
      <c r="K31" s="39">
        <f t="shared" si="1"/>
        <v>2.48618784530387</v>
      </c>
      <c r="M31" s="47"/>
      <c r="N31" s="44"/>
    </row>
    <row r="32" ht="24" customHeight="1" spans="1:14">
      <c r="A32" s="9" t="s">
        <v>188</v>
      </c>
      <c r="B32" s="26"/>
      <c r="C32" s="25" t="s">
        <v>189</v>
      </c>
      <c r="D32" s="18">
        <v>1733</v>
      </c>
      <c r="E32" s="18">
        <v>122</v>
      </c>
      <c r="F32" s="18">
        <v>240</v>
      </c>
      <c r="G32" s="18">
        <v>406</v>
      </c>
      <c r="H32" s="18">
        <v>0</v>
      </c>
      <c r="I32" s="9">
        <v>9</v>
      </c>
      <c r="J32" s="9">
        <f t="shared" si="0"/>
        <v>2510</v>
      </c>
      <c r="K32" s="39">
        <f t="shared" si="1"/>
        <v>13.8674033149171</v>
      </c>
      <c r="M32" s="47"/>
      <c r="N32" s="44"/>
    </row>
    <row r="33" ht="24" customHeight="1" spans="1:14">
      <c r="A33" s="9" t="s">
        <v>190</v>
      </c>
      <c r="B33" s="26"/>
      <c r="C33" s="25" t="s">
        <v>191</v>
      </c>
      <c r="D33" s="18">
        <v>0</v>
      </c>
      <c r="E33" s="18">
        <v>0</v>
      </c>
      <c r="F33" s="18">
        <v>343</v>
      </c>
      <c r="G33" s="18">
        <v>424</v>
      </c>
      <c r="H33" s="18">
        <v>294</v>
      </c>
      <c r="I33" s="9">
        <v>228</v>
      </c>
      <c r="J33" s="9">
        <f t="shared" si="0"/>
        <v>1289</v>
      </c>
      <c r="K33" s="39">
        <f t="shared" si="1"/>
        <v>7.12154696132597</v>
      </c>
      <c r="M33" s="47"/>
      <c r="N33" s="44"/>
    </row>
    <row r="34" ht="24" customHeight="1" spans="1:14">
      <c r="A34" s="9" t="s">
        <v>192</v>
      </c>
      <c r="B34" s="26"/>
      <c r="C34" s="25" t="s">
        <v>193</v>
      </c>
      <c r="D34" s="18">
        <v>3368</v>
      </c>
      <c r="E34" s="18">
        <v>2071</v>
      </c>
      <c r="F34" s="18">
        <v>2663</v>
      </c>
      <c r="G34" s="18">
        <v>2971</v>
      </c>
      <c r="H34" s="18">
        <v>400</v>
      </c>
      <c r="I34" s="9">
        <v>404</v>
      </c>
      <c r="J34" s="9">
        <f t="shared" si="0"/>
        <v>11877</v>
      </c>
      <c r="K34" s="39">
        <f t="shared" si="1"/>
        <v>65.6187845303867</v>
      </c>
      <c r="M34" s="47"/>
      <c r="N34" s="44"/>
    </row>
    <row r="35" ht="24" customHeight="1" spans="1:14">
      <c r="A35" s="9" t="s">
        <v>194</v>
      </c>
      <c r="B35" s="26"/>
      <c r="C35" s="25" t="s">
        <v>195</v>
      </c>
      <c r="D35" s="18">
        <v>6</v>
      </c>
      <c r="E35" s="18">
        <v>5</v>
      </c>
      <c r="F35" s="18">
        <v>2</v>
      </c>
      <c r="G35" s="18">
        <v>12</v>
      </c>
      <c r="H35" s="18">
        <v>2</v>
      </c>
      <c r="I35" s="9">
        <v>8</v>
      </c>
      <c r="J35" s="9">
        <f t="shared" si="0"/>
        <v>35</v>
      </c>
      <c r="K35" s="39">
        <f t="shared" si="1"/>
        <v>0.193370165745856</v>
      </c>
      <c r="M35" s="47"/>
      <c r="N35" s="44"/>
    </row>
    <row r="36" ht="24" customHeight="1" spans="1:14">
      <c r="A36" s="9" t="s">
        <v>196</v>
      </c>
      <c r="B36" s="26"/>
      <c r="C36" s="25" t="s">
        <v>197</v>
      </c>
      <c r="D36" s="27">
        <v>590</v>
      </c>
      <c r="E36" s="28">
        <v>560</v>
      </c>
      <c r="F36" s="28">
        <v>536</v>
      </c>
      <c r="G36" s="28">
        <v>549</v>
      </c>
      <c r="H36" s="29">
        <v>529</v>
      </c>
      <c r="I36" s="9">
        <v>530</v>
      </c>
      <c r="J36" s="9">
        <f t="shared" si="0"/>
        <v>3294</v>
      </c>
      <c r="K36" s="39">
        <f t="shared" si="1"/>
        <v>18.1988950276243</v>
      </c>
      <c r="M36" s="47"/>
      <c r="N36" s="43"/>
    </row>
    <row r="37" ht="24" customHeight="1" spans="1:14">
      <c r="A37" s="9" t="s">
        <v>198</v>
      </c>
      <c r="B37" s="26"/>
      <c r="C37" s="25" t="s">
        <v>199</v>
      </c>
      <c r="D37" s="18">
        <v>62</v>
      </c>
      <c r="E37" s="18">
        <v>66</v>
      </c>
      <c r="F37" s="18">
        <v>42</v>
      </c>
      <c r="G37" s="18">
        <v>36</v>
      </c>
      <c r="H37" s="18">
        <v>42</v>
      </c>
      <c r="I37" s="9">
        <v>42</v>
      </c>
      <c r="J37" s="9">
        <f t="shared" si="0"/>
        <v>290</v>
      </c>
      <c r="K37" s="39">
        <f t="shared" si="1"/>
        <v>1.60220994475138</v>
      </c>
      <c r="M37" s="47"/>
      <c r="N37" s="44"/>
    </row>
    <row r="38" ht="24" customHeight="1" spans="1:14">
      <c r="A38" s="9" t="s">
        <v>200</v>
      </c>
      <c r="B38" s="26"/>
      <c r="C38" s="25" t="s">
        <v>201</v>
      </c>
      <c r="D38" s="18">
        <v>84</v>
      </c>
      <c r="E38" s="18">
        <v>102</v>
      </c>
      <c r="F38" s="18">
        <v>154</v>
      </c>
      <c r="G38" s="18">
        <v>243</v>
      </c>
      <c r="H38" s="18">
        <v>233</v>
      </c>
      <c r="I38" s="9">
        <v>201</v>
      </c>
      <c r="J38" s="9">
        <f t="shared" si="0"/>
        <v>1017</v>
      </c>
      <c r="K38" s="39">
        <f t="shared" si="1"/>
        <v>5.61878453038674</v>
      </c>
      <c r="M38" s="47"/>
      <c r="N38" s="44"/>
    </row>
    <row r="39" ht="24" customHeight="1" spans="1:14">
      <c r="A39" s="9" t="s">
        <v>202</v>
      </c>
      <c r="B39" s="26"/>
      <c r="C39" s="25" t="s">
        <v>203</v>
      </c>
      <c r="D39" s="18">
        <v>15</v>
      </c>
      <c r="E39" s="18">
        <v>19</v>
      </c>
      <c r="F39" s="18">
        <v>17</v>
      </c>
      <c r="G39" s="18">
        <v>32</v>
      </c>
      <c r="H39" s="18">
        <v>15</v>
      </c>
      <c r="I39" s="9">
        <v>18</v>
      </c>
      <c r="J39" s="9">
        <f t="shared" si="0"/>
        <v>116</v>
      </c>
      <c r="K39" s="39">
        <f t="shared" si="1"/>
        <v>0.640883977900553</v>
      </c>
      <c r="M39" s="47"/>
      <c r="N39" s="44"/>
    </row>
    <row r="40" ht="24" customHeight="1" spans="1:14">
      <c r="A40" s="9" t="s">
        <v>204</v>
      </c>
      <c r="B40" s="26"/>
      <c r="C40" s="25" t="s">
        <v>205</v>
      </c>
      <c r="D40" s="18">
        <v>8</v>
      </c>
      <c r="E40" s="18">
        <v>6</v>
      </c>
      <c r="F40" s="18">
        <v>10</v>
      </c>
      <c r="G40" s="18">
        <v>12</v>
      </c>
      <c r="H40" s="18">
        <v>15</v>
      </c>
      <c r="I40" s="9">
        <v>14</v>
      </c>
      <c r="J40" s="9">
        <f t="shared" si="0"/>
        <v>65</v>
      </c>
      <c r="K40" s="39">
        <f t="shared" si="1"/>
        <v>0.359116022099448</v>
      </c>
      <c r="M40" s="47"/>
      <c r="N40" s="44"/>
    </row>
    <row r="41" ht="24" customHeight="1" spans="1:14">
      <c r="A41" s="9" t="s">
        <v>206</v>
      </c>
      <c r="B41" s="26"/>
      <c r="C41" s="16" t="s">
        <v>207</v>
      </c>
      <c r="D41" s="18">
        <v>2</v>
      </c>
      <c r="E41" s="18">
        <v>2</v>
      </c>
      <c r="F41" s="18">
        <v>2</v>
      </c>
      <c r="G41" s="18">
        <v>2</v>
      </c>
      <c r="H41" s="18">
        <v>5</v>
      </c>
      <c r="I41" s="9">
        <v>4</v>
      </c>
      <c r="J41" s="9">
        <f t="shared" si="0"/>
        <v>17</v>
      </c>
      <c r="K41" s="39">
        <f t="shared" si="1"/>
        <v>0.0939226519337017</v>
      </c>
      <c r="M41" s="48"/>
      <c r="N41" s="44"/>
    </row>
    <row r="42" ht="24" customHeight="1" spans="1:14">
      <c r="A42" s="9" t="s">
        <v>208</v>
      </c>
      <c r="B42" s="26"/>
      <c r="C42" s="30" t="s">
        <v>209</v>
      </c>
      <c r="D42" s="18">
        <v>2</v>
      </c>
      <c r="E42" s="18">
        <v>3</v>
      </c>
      <c r="F42" s="18">
        <v>2</v>
      </c>
      <c r="G42" s="18">
        <v>3</v>
      </c>
      <c r="H42" s="18">
        <v>1</v>
      </c>
      <c r="I42" s="9">
        <v>5</v>
      </c>
      <c r="J42" s="9">
        <f t="shared" si="0"/>
        <v>16</v>
      </c>
      <c r="K42" s="39">
        <f t="shared" si="1"/>
        <v>0.0883977900552486</v>
      </c>
      <c r="M42" s="49"/>
      <c r="N42" s="44"/>
    </row>
    <row r="43" ht="24" customHeight="1" spans="1:14">
      <c r="A43" s="9" t="s">
        <v>210</v>
      </c>
      <c r="B43" s="26"/>
      <c r="C43" s="30" t="s">
        <v>211</v>
      </c>
      <c r="D43" s="18">
        <v>3</v>
      </c>
      <c r="E43" s="18">
        <v>2</v>
      </c>
      <c r="F43" s="18">
        <v>5</v>
      </c>
      <c r="G43" s="18">
        <v>1</v>
      </c>
      <c r="H43" s="18">
        <v>8</v>
      </c>
      <c r="I43" s="9">
        <v>3</v>
      </c>
      <c r="J43" s="9">
        <f t="shared" si="0"/>
        <v>22</v>
      </c>
      <c r="K43" s="39">
        <f t="shared" si="1"/>
        <v>0.121546961325967</v>
      </c>
      <c r="M43" s="49"/>
      <c r="N43" s="44"/>
    </row>
    <row r="44" ht="24" customHeight="1" spans="1:14">
      <c r="A44" s="9" t="s">
        <v>212</v>
      </c>
      <c r="B44" s="26"/>
      <c r="C44" s="31" t="s">
        <v>213</v>
      </c>
      <c r="D44" s="18">
        <v>1409</v>
      </c>
      <c r="E44" s="18">
        <v>1420</v>
      </c>
      <c r="F44" s="18">
        <v>1132</v>
      </c>
      <c r="G44" s="18">
        <v>1500</v>
      </c>
      <c r="H44" s="18">
        <v>1652</v>
      </c>
      <c r="I44" s="9">
        <v>1268</v>
      </c>
      <c r="J44" s="9">
        <f t="shared" si="0"/>
        <v>8381</v>
      </c>
      <c r="K44" s="39">
        <f t="shared" si="1"/>
        <v>46.3038674033149</v>
      </c>
      <c r="M44" s="50"/>
      <c r="N44" s="44"/>
    </row>
    <row r="45" ht="24" customHeight="1" spans="1:14">
      <c r="A45" s="9" t="s">
        <v>214</v>
      </c>
      <c r="B45" s="26"/>
      <c r="C45" s="24" t="s">
        <v>215</v>
      </c>
      <c r="D45" s="9">
        <v>0</v>
      </c>
      <c r="E45" s="29">
        <v>1480</v>
      </c>
      <c r="F45" s="29">
        <v>630</v>
      </c>
      <c r="G45" s="29">
        <v>376</v>
      </c>
      <c r="H45" s="29">
        <v>460</v>
      </c>
      <c r="I45" s="9">
        <v>310</v>
      </c>
      <c r="J45" s="9">
        <f t="shared" si="0"/>
        <v>3256</v>
      </c>
      <c r="K45" s="39">
        <f t="shared" si="1"/>
        <v>17.9889502762431</v>
      </c>
      <c r="M45" s="46"/>
      <c r="N45" s="43"/>
    </row>
    <row r="46" ht="24" customHeight="1" spans="1:14">
      <c r="A46" s="9" t="s">
        <v>216</v>
      </c>
      <c r="B46" s="26"/>
      <c r="C46" s="30" t="s">
        <v>217</v>
      </c>
      <c r="D46" s="9">
        <v>0</v>
      </c>
      <c r="E46" s="9">
        <v>0</v>
      </c>
      <c r="F46" s="29">
        <v>0</v>
      </c>
      <c r="G46" s="9">
        <v>0</v>
      </c>
      <c r="H46" s="29">
        <v>0</v>
      </c>
      <c r="I46" s="9">
        <v>5</v>
      </c>
      <c r="J46" s="9">
        <f t="shared" si="0"/>
        <v>5</v>
      </c>
      <c r="K46" s="39">
        <f t="shared" si="1"/>
        <v>0.0276243093922652</v>
      </c>
      <c r="M46" s="49"/>
      <c r="N46" s="43"/>
    </row>
    <row r="47" spans="13:14">
      <c r="M47" s="33"/>
      <c r="N47" s="33"/>
    </row>
  </sheetData>
  <mergeCells count="7">
    <mergeCell ref="A2:K2"/>
    <mergeCell ref="A3:K3"/>
    <mergeCell ref="D4:J4"/>
    <mergeCell ref="A4:A5"/>
    <mergeCell ref="B4:B5"/>
    <mergeCell ref="C4:C5"/>
    <mergeCell ref="K4:K5"/>
  </mergeCells>
  <printOptions horizontalCentered="1"/>
  <pageMargins left="0.708661417322835" right="0.748031496062992" top="0.196527777777778" bottom="0.196527777777778" header="0.118055555555556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市场运行监测</vt:lpstr>
      <vt:lpstr>客流地区分布</vt:lpstr>
      <vt:lpstr>客运站点运行监测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2021-01-21T07:55:00Z</dcterms:created>
  <cp:lastPrinted>2021-08-23T09:44:00Z</cp:lastPrinted>
  <dcterms:modified xsi:type="dcterms:W3CDTF">2025-07-18T07:00:47Z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78842C47F94D41DBB0AA459BC7BB11C4</vt:lpwstr>
  </property>
</Properties>
</file>